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daniela/Documents/PLANES DE ACCION /PLANES DE ACCION 2023/"/>
    </mc:Choice>
  </mc:AlternateContent>
  <xr:revisionPtr revIDLastSave="0" documentId="13_ncr:1_{4AAFA85C-8E0D-114B-ADED-E038E8D25512}" xr6:coauthVersionLast="47" xr6:coauthVersionMax="47" xr10:uidLastSave="{00000000-0000-0000-0000-000000000000}"/>
  <bookViews>
    <workbookView xWindow="580" yWindow="500" windowWidth="28220" windowHeight="16340" firstSheet="12" activeTab="19"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Urg-Hospitalización" sheetId="16" r:id="rId12"/>
    <sheet name="SIAU" sheetId="21" r:id="rId13"/>
    <sheet name="Odontología" sheetId="15" r:id="rId14"/>
    <sheet name="Laboratorio CLínico " sheetId="17" r:id="rId15"/>
    <sheet name="Servicio Farmaceutico" sheetId="18" r:id="rId16"/>
    <sheet name="I SEGUIMIENTO" sheetId="26" r:id="rId17"/>
    <sheet name="II SEGUIMIENTO" sheetId="31" r:id="rId18"/>
    <sheet name="III SEGUIMIENTO" sheetId="32" r:id="rId19"/>
    <sheet name="IV SEGUIMIENTO" sheetId="33" r:id="rId20"/>
  </sheets>
  <definedNames>
    <definedName name="_xlnm.Print_Area" localSheetId="15">'Servicio Farmaceutico'!$B$1:$O$28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30" i="9" l="1"/>
  <c r="K17" i="9"/>
  <c r="K17" i="14"/>
  <c r="K13" i="8"/>
  <c r="K14" i="6"/>
  <c r="K18" i="14"/>
  <c r="K15" i="14"/>
  <c r="K14" i="14"/>
  <c r="K24" i="14"/>
  <c r="K23" i="14"/>
  <c r="K21" i="14"/>
  <c r="K20" i="19" l="1"/>
  <c r="K22" i="14"/>
  <c r="J18" i="10"/>
  <c r="K18" i="10"/>
  <c r="K28" i="9"/>
  <c r="K16" i="1"/>
  <c r="G21" i="33"/>
  <c r="K21" i="6" l="1"/>
  <c r="K16" i="6"/>
  <c r="J21" i="6"/>
  <c r="J23" i="6" s="1"/>
  <c r="J20" i="19"/>
  <c r="J23" i="19" s="1"/>
  <c r="J29" i="9"/>
  <c r="J28" i="9"/>
  <c r="J30" i="9" s="1"/>
  <c r="K23" i="1"/>
  <c r="L32" i="7"/>
  <c r="L15" i="7"/>
  <c r="K15" i="7"/>
  <c r="K32" i="7" s="1"/>
  <c r="J16" i="1"/>
  <c r="J23" i="1" s="1"/>
  <c r="K35" i="11"/>
  <c r="J29" i="18"/>
  <c r="J22" i="18"/>
  <c r="J37" i="11"/>
  <c r="J35" i="11"/>
  <c r="J32" i="13"/>
  <c r="K22" i="12"/>
  <c r="I22" i="12"/>
  <c r="I18" i="10"/>
  <c r="K16" i="10"/>
  <c r="J16" i="10"/>
  <c r="K14" i="10"/>
  <c r="J14" i="10"/>
  <c r="J29" i="10" s="1"/>
  <c r="J25" i="17"/>
  <c r="J15" i="21"/>
  <c r="J25" i="21" s="1"/>
  <c r="K25" i="8"/>
  <c r="K21" i="8"/>
  <c r="J37" i="8"/>
  <c r="J25" i="8"/>
  <c r="J21" i="8"/>
  <c r="J13" i="8"/>
  <c r="J38" i="8" s="1"/>
  <c r="J24" i="15"/>
  <c r="K27" i="14"/>
  <c r="J27" i="16"/>
  <c r="K25" i="17"/>
  <c r="K27" i="16"/>
  <c r="I24" i="15" l="1"/>
  <c r="K32" i="13"/>
  <c r="K29" i="10"/>
  <c r="I14" i="10"/>
  <c r="K23" i="6"/>
  <c r="G21" i="32"/>
  <c r="I20" i="19"/>
  <c r="I23" i="19"/>
  <c r="K38" i="8"/>
  <c r="K37" i="11"/>
  <c r="H23" i="18"/>
  <c r="K29" i="18"/>
  <c r="K25" i="21"/>
  <c r="J22" i="14"/>
  <c r="J27" i="14" s="1"/>
  <c r="I23" i="14"/>
  <c r="I21" i="1" l="1"/>
  <c r="I23" i="1" s="1"/>
  <c r="I32" i="9" a="1"/>
  <c r="I32" i="9" s="1"/>
  <c r="I17" i="9"/>
  <c r="I33" i="9" a="1"/>
  <c r="I33" i="9" s="1"/>
  <c r="I26" i="9"/>
  <c r="I21" i="10"/>
  <c r="I13" i="8"/>
  <c r="I29" i="18"/>
  <c r="I25" i="17"/>
  <c r="K24" i="15"/>
  <c r="I35" i="9" l="1"/>
  <c r="I25" i="21"/>
  <c r="I32" i="13"/>
  <c r="I35" i="11"/>
  <c r="I16" i="10"/>
  <c r="I29" i="10" s="1"/>
  <c r="I21" i="6"/>
  <c r="I23" i="6" s="1"/>
  <c r="H26" i="9"/>
  <c r="J32" i="7"/>
  <c r="H21" i="1"/>
  <c r="H23" i="1" s="1"/>
  <c r="H23" i="19"/>
  <c r="K23" i="19"/>
  <c r="I29" i="9" l="1"/>
  <c r="H29" i="9"/>
  <c r="I28" i="9"/>
  <c r="H12" i="9"/>
  <c r="I12" i="9"/>
  <c r="I30" i="9" s="1"/>
  <c r="H23" i="14"/>
  <c r="I21" i="14"/>
  <c r="I27" i="14" s="1"/>
  <c r="I22" i="16"/>
  <c r="I27" i="16" s="1"/>
  <c r="I22" i="14"/>
  <c r="H34" i="11"/>
  <c r="H37" i="11" s="1"/>
  <c r="I34" i="11"/>
  <c r="I37" i="11" s="1"/>
  <c r="H37" i="8"/>
  <c r="I37" i="8"/>
  <c r="I31" i="8"/>
  <c r="I21" i="8"/>
  <c r="I38" i="8" s="1"/>
  <c r="H13" i="8"/>
  <c r="H23" i="6" l="1"/>
  <c r="G22" i="26"/>
  <c r="H29" i="18"/>
  <c r="H25" i="17"/>
  <c r="H19" i="15"/>
  <c r="H17" i="15"/>
  <c r="H15" i="15"/>
  <c r="H14" i="15"/>
  <c r="H24" i="15" l="1"/>
  <c r="H25" i="21"/>
  <c r="H27" i="16"/>
  <c r="H27" i="14"/>
  <c r="H32" i="13"/>
  <c r="H22" i="12"/>
  <c r="H30" i="9"/>
  <c r="H38" i="8"/>
  <c r="I32" i="7"/>
  <c r="H24" i="10" l="1"/>
  <c r="H29" i="10" s="1"/>
  <c r="G21" i="31" l="1"/>
  <c r="G15" i="11"/>
  <c r="G16" i="8"/>
  <c r="G15" i="8"/>
  <c r="G12" i="8"/>
  <c r="J22"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<sst xmlns="http://schemas.openxmlformats.org/spreadsheetml/2006/main" count="1653" uniqueCount="809">
  <si>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</si>
  <si>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</si>
  <si>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</si>
  <si>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</si>
  <si>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</si>
  <si>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</si>
  <si>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</si>
  <si>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</si>
  <si>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</si>
  <si>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</si>
  <si>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</si>
  <si>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</si>
  <si>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</si>
  <si>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</si>
  <si>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</si>
  <si>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</si>
  <si>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</si>
  <si>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</si>
  <si>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</si>
  <si>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</si>
  <si>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</si>
  <si>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</si>
  <si>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</si>
  <si>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</si>
  <si>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</si>
  <si>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</si>
  <si>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</si>
  <si>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</si>
  <si>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</si>
  <si>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</si>
  <si>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</si>
  <si>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</si>
  <si>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</si>
  <si>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</si>
  <si>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</si>
  <si>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</si>
  <si>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</si>
  <si>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</si>
  <si>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</si>
  <si>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</si>
  <si>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</si>
  <si>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</si>
  <si>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</si>
  <si>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</si>
  <si>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</si>
  <si>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</si>
  <si>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</si>
  <si>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</si>
  <si>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</si>
  <si>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</si>
  <si>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</si>
  <si>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</si>
  <si>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</si>
  <si>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</si>
  <si>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</si>
  <si>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</si>
  <si>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</si>
  <si>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</si>
  <si>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</si>
  <si>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</si>
  <si>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</si>
  <si>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</si>
  <si>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</si>
  <si>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</si>
  <si>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</si>
  <si>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</si>
  <si>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</si>
  <si>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</si>
  <si>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</si>
  <si>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</si>
  <si>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</si>
  <si>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</si>
  <si>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</si>
  <si>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</si>
  <si>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</si>
  <si>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</si>
  <si>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</si>
  <si>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</si>
  <si>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</si>
  <si>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</si>
  <si>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</si>
  <si>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</si>
  <si>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</si>
  <si>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</si>
  <si>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</si>
  <si>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</si>
  <si>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</si>
  <si>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</si>
  <si>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</si>
  <si>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</si>
  <si>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</si>
  <si>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</si>
  <si>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</si>
  <si>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</si>
  <si>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</si>
  <si>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</si>
  <si>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</si>
  <si>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</si>
  <si>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</si>
  <si>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</si>
  <si>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</si>
  <si>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</si>
  <si>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</si>
  <si>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</si>
  <si>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</si>
  <si>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</si>
  <si>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</si>
  <si>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</si>
  <si>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</si>
  <si>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</si>
  <si>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</si>
  <si>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</si>
  <si>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</si>
  <si>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</si>
  <si>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</si>
  <si>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</si>
  <si>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</si>
  <si>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</si>
  <si>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</si>
  <si>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</si>
  <si>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</si>
  <si>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</si>
  <si>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</si>
  <si>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</si>
  <si>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</si>
  <si>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</si>
  <si>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</si>
  <si>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</si>
  <si>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</si>
  <si>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</si>
  <si>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</si>
  <si>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</si>
  <si>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</si>
  <si>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</si>
  <si>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</si>
  <si>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</si>
  <si>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</si>
  <si>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</si>
  <si>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</si>
  <si>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</si>
  <si>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</si>
  <si>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</si>
  <si>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</si>
  <si>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</si>
  <si>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</si>
  <si>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</si>
  <si>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</si>
  <si>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</si>
  <si>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</si>
  <si>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</si>
  <si>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</si>
  <si>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</si>
  <si>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</si>
  <si>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</si>
  <si>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</si>
  <si>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</si>
  <si>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</si>
  <si>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</si>
  <si>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</si>
  <si>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</si>
  <si>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</si>
  <si>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</si>
  <si>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</si>
  <si>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</si>
  <si>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</si>
  <si>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</si>
  <si>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</si>
  <si>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</si>
  <si>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</si>
  <si>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</si>
  <si>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</si>
  <si>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</si>
  <si>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</si>
  <si>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</si>
  <si>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</si>
  <si>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</si>
  <si>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</si>
  <si>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</si>
  <si>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</si>
  <si>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</si>
  <si>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</si>
  <si>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</si>
  <si>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</si>
  <si>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</si>
  <si>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</si>
  <si>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</si>
  <si>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</si>
  <si>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</si>
  <si>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</si>
  <si>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</si>
  <si>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</si>
  <si>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</si>
  <si>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</si>
  <si>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</si>
  <si>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</si>
  <si>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</si>
  <si>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</si>
  <si>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</si>
  <si>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</si>
  <si>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</si>
  <si>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</si>
  <si>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</si>
  <si>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</si>
  <si>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</si>
  <si>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</si>
  <si>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</si>
  <si>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</si>
  <si>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</si>
  <si>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</si>
  <si>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</si>
  <si>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</si>
  <si>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</si>
  <si>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</si>
  <si>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</si>
  <si>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</si>
  <si>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</si>
  <si>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</si>
  <si>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</si>
  <si>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</si>
  <si>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</si>
  <si>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</si>
  <si>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</si>
  <si>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r>
      <t xml:space="preserve">EJE ESTRATÉGICO MUNICIPAL: </t>
    </r>
    <r>
      <rPr>
        <sz val="12"/>
        <rFont val="Arial"/>
        <family val="2"/>
      </rPr>
      <t xml:space="preserve">ACTIVOS POR MONTENEGRO 2020-2023
</t>
    </r>
  </si>
  <si>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</si>
  <si>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</si>
  <si>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</si>
  <si>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</si>
  <si>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</si>
  <si>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</si>
  <si>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</si>
  <si>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</si>
  <si>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</si>
  <si>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</si>
  <si>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</si>
  <si>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</si>
  <si>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</si>
  <si>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</si>
  <si>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</si>
  <si>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</si>
  <si>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</si>
  <si>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</si>
  <si>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Homologación de las cuentas contables con base en las NIIF -</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</si>
  <si>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</si>
  <si>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</si>
  <si>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</si>
  <si>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</si>
  <si>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</si>
  <si>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</si>
  <si>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</si>
  <si>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</si>
  <si>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</si>
  <si>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</si>
  <si>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</si>
  <si>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</si>
  <si>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</si>
  <si>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</si>
  <si>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</si>
  <si>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</si>
  <si>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</si>
  <si>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</si>
  <si>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</si>
  <si>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</si>
  <si>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</si>
  <si>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</si>
  <si>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</si>
  <si>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</si>
  <si>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</si>
  <si>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</si>
  <si>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</si>
  <si>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</si>
  <si>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</si>
  <si>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</si>
  <si>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</si>
  <si>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</si>
  <si>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</si>
  <si>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</si>
  <si>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</si>
  <si>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</si>
  <si>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</si>
  <si>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</si>
  <si>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</si>
  <si>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</si>
  <si>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</si>
  <si>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</si>
  <si>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</si>
  <si>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</si>
  <si>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</si>
  <si>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</si>
  <si>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</si>
  <si>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</si>
  <si>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</si>
  <si>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</si>
  <si>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</si>
  <si>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</si>
  <si>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</si>
  <si>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</si>
  <si>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</si>
  <si>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</si>
  <si>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</si>
  <si>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</si>
  <si>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</si>
  <si>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</si>
  <si>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</si>
  <si>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</si>
  <si>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</si>
  <si>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</si>
  <si>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</si>
  <si>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</si>
  <si>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</si>
  <si>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</si>
  <si>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</si>
  <si>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</si>
  <si>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</si>
  <si>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</si>
  <si>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</si>
  <si>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</si>
  <si>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</si>
  <si>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</si>
  <si>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</si>
  <si>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</si>
  <si>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</si>
  <si>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</si>
  <si>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</si>
  <si>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</si>
  <si>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</si>
  <si>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Calidad</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</si>
  <si>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</si>
  <si>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</si>
  <si>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</si>
  <si>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</si>
  <si>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</si>
  <si>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</si>
  <si>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</si>
  <si>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</si>
  <si>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</si>
  <si>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</si>
  <si>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</si>
  <si>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</si>
  <si>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</si>
  <si>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</si>
  <si>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</si>
  <si>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</si>
  <si>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</si>
  <si>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</si>
  <si>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</si>
  <si>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</si>
  <si>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</si>
  <si>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</si>
  <si>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</si>
  <si>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</si>
  <si>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</si>
  <si>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</si>
  <si>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</si>
  <si>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</si>
  <si>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</si>
  <si>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</si>
  <si>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</si>
  <si>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</si>
  <si>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</si>
  <si>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</si>
  <si>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</si>
  <si>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</si>
  <si>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</si>
  <si>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</si>
  <si>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</si>
  <si>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</si>
  <si>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</si>
  <si>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</si>
  <si>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</si>
  <si>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</si>
  <si>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</si>
  <si>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</si>
  <si>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</si>
  <si>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</si>
  <si>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</si>
  <si>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</si>
  <si>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</si>
  <si>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</si>
  <si>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</si>
  <si>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</si>
  <si>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</si>
  <si>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</si>
  <si>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</si>
  <si>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</si>
  <si>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</si>
  <si>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</si>
  <si>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</si>
  <si>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</si>
  <si>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</si>
  <si>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</si>
  <si>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</si>
  <si>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</si>
  <si>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</si>
  <si>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</si>
  <si>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</si>
  <si>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</si>
  <si>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</si>
  <si>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</si>
  <si>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</si>
  <si>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</si>
  <si>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</si>
  <si>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</si>
  <si>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</si>
  <si>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</si>
  <si>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</si>
  <si>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</si>
  <si>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</si>
  <si>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</si>
  <si>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</si>
  <si>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</si>
  <si>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</si>
  <si>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</si>
  <si>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</si>
  <si>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</si>
  <si>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</si>
  <si>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</si>
  <si>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</si>
  <si>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</si>
  <si>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</si>
  <si>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</si>
  <si>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</si>
  <si>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</si>
  <si>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</si>
  <si>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</si>
  <si>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</si>
  <si>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</si>
  <si>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</si>
  <si>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</si>
  <si>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</si>
  <si>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</si>
  <si>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</si>
  <si>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</si>
  <si>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</si>
  <si>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</si>
  <si>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</si>
  <si>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</si>
  <si>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</si>
  <si>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</si>
  <si>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</si>
  <si>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</si>
  <si>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</si>
  <si>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</si>
  <si>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</si>
  <si>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</si>
  <si>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</si>
  <si>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</si>
  <si>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</si>
  <si>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</si>
  <si>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</si>
  <si>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</si>
  <si>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</si>
  <si>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</si>
  <si>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</si>
  <si>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</si>
  <si>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</si>
  <si>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</si>
  <si>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</si>
  <si>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</si>
  <si>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</si>
  <si>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</si>
  <si>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</si>
  <si>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</si>
  <si>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</si>
  <si>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</si>
  <si>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</si>
  <si>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</si>
  <si>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</si>
  <si>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</si>
  <si>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</si>
  <si>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</si>
  <si>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</si>
  <si>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</si>
  <si>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</si>
  <si>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</si>
  <si>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</si>
  <si>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</si>
  <si>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</si>
  <si>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</si>
  <si>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</si>
  <si>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</si>
  <si>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</si>
  <si>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</si>
  <si>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</si>
  <si>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</si>
  <si>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</si>
  <si>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</si>
  <si>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</si>
  <si>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</si>
  <si>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</si>
  <si>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</si>
  <si>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</si>
  <si>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</si>
  <si>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</si>
  <si>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</si>
  <si>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</si>
  <si>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</si>
  <si>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</si>
  <si>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</si>
  <si>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</si>
  <si>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</si>
  <si>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</si>
  <si>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</si>
  <si>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</si>
  <si>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</si>
  <si>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</si>
  <si>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</si>
  <si>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</si>
  <si>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</si>
  <si>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</si>
  <si>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</si>
  <si>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</si>
  <si>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</si>
  <si>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</si>
  <si>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</si>
  <si>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</si>
  <si>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</si>
  <si>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</si>
  <si>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</si>
  <si>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</si>
  <si>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</si>
  <si>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</si>
  <si>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</si>
  <si>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</si>
  <si>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 xml:space="preserve">                              </t>
  </si>
  <si>
    <t xml:space="preserve">Nombre del Proceso </t>
  </si>
  <si>
    <t xml:space="preserve">Porcentaje de Avance </t>
  </si>
  <si>
    <t>Jurídica</t>
  </si>
  <si>
    <t>Talento Humano</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</si>
  <si>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</si>
  <si>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</si>
  <si>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</si>
  <si>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</si>
  <si>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</si>
  <si>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</si>
  <si>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</si>
  <si>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</si>
  <si>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</si>
  <si>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</si>
  <si>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</si>
  <si>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</si>
  <si>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</si>
  <si>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</si>
  <si>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</si>
  <si>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</si>
  <si>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</si>
  <si>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 xml:space="preserve">                                                                                                                                                                                                                                                                                                                                                                                                                                                                                                                       </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</si>
  <si>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</si>
  <si>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</si>
  <si>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</si>
  <si>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</si>
  <si>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</si>
  <si>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</si>
  <si>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</si>
  <si>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</si>
  <si>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</si>
  <si>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</si>
  <si>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</si>
  <si>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</si>
  <si>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</si>
  <si>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</si>
  <si>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</si>
  <si>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</si>
  <si>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</si>
  <si>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</si>
  <si>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</si>
  <si>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</si>
  <si>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</si>
  <si>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</si>
  <si>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</si>
  <si>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</si>
  <si>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</si>
  <si>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</si>
  <si>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</si>
  <si>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</si>
  <si>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</si>
  <si>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</si>
  <si>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</si>
  <si>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</si>
  <si>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t>PLAN DE ACCIÓN PROCESO SERVICIO FARMACÉUTICO</t>
  </si>
  <si>
    <t>DOCUMENTO CONTROLADIO</t>
  </si>
  <si>
    <t xml:space="preserve">OBSERVACIÓN </t>
  </si>
  <si>
    <t xml:space="preserve">Ejecutar el cronograma del Plan Institucional de Capacitacion (PC)  para los colaboradores. </t>
  </si>
  <si>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</si>
  <si>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</si>
  <si>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</si>
  <si>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</si>
  <si>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</si>
  <si>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</si>
  <si>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</si>
  <si>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</si>
  <si>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</si>
  <si>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</si>
  <si>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</si>
  <si>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</si>
  <si>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</si>
  <si>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</si>
  <si>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</si>
  <si>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</si>
  <si>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</si>
  <si>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</si>
  <si>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</si>
  <si>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</si>
  <si>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</si>
  <si>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</si>
  <si>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</si>
  <si>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</si>
  <si>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</si>
  <si>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</si>
  <si>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</si>
  <si>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</si>
  <si>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</si>
  <si>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MIPG: Direccionamiento Estratégico y Planeación: Política Gestión Presupuestal y eficiencia del gasto público:</t>
  </si>
  <si>
    <t>Mejoramiento Institucional</t>
  </si>
  <si>
    <t xml:space="preserve">Plan de Capacitaciones del proceso financiero </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</si>
  <si>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</si>
  <si>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</si>
  <si>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</si>
  <si>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</si>
  <si>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</si>
  <si>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</si>
  <si>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</si>
  <si>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</si>
  <si>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MIPG: Gestión con Valores para resultados: baja de bienes</t>
  </si>
  <si>
    <t>Culminar procedimiento para la baja de bienes que cuenten con concepto técnico de baja para su aprobación por parte de comité de bajas</t>
  </si>
  <si>
    <t>Verificar con contabilidad que los activos fijos que han sido dados de baja del módulo de inventarios, sean retiradosigualmente del módulo de contabilidad de CNT</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</si>
  <si>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</si>
  <si>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</si>
  <si>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</si>
  <si>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</si>
  <si>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</si>
  <si>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</si>
  <si>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</si>
  <si>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</si>
  <si>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</si>
  <si>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PGIRASA actualizado y aprobado</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</si>
  <si>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</si>
  <si>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</si>
  <si>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</si>
  <si>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</si>
  <si>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</si>
  <si>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</si>
  <si>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</si>
  <si>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</si>
  <si>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</si>
  <si>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</si>
  <si>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</si>
  <si>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</si>
  <si>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</si>
  <si>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</si>
  <si>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</si>
  <si>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</si>
  <si>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</si>
  <si>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</si>
  <si>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</si>
  <si>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</si>
  <si>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</si>
  <si>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</si>
  <si>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</si>
  <si>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</si>
  <si>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</si>
  <si>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</si>
  <si>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</si>
  <si>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</si>
  <si>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</si>
  <si>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</si>
  <si>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Código de integridad y modelo de humanización con medición de adherencia</t>
  </si>
  <si>
    <t>Responsable Auditor medico.</t>
  </si>
  <si>
    <t>Socializar al personal del Manual de reactivovigilancia, sus componentes y responsabilidades</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</si>
  <si>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</si>
  <si>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</si>
  <si>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</si>
  <si>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</si>
  <si>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PLAN DE ACCIÓN PROCESO TALENTO HUMANO</t>
  </si>
  <si>
    <t>Capacitación a la asociacion de Usuarios en creación del valor público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</si>
  <si>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</si>
  <si>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</si>
  <si>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</si>
  <si>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</si>
  <si>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</si>
  <si>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Manual de contratación y se da cumplimeinto a los principios que rigen la contratación estatal</t>
  </si>
  <si>
    <t>META</t>
  </si>
  <si>
    <t>Contratos con  matriz de riesgos de contratacion incluidos en los estudos previos</t>
  </si>
  <si>
    <t>Ajustar los próximos contratos con lo que solicita explícitamente la resolucion 3100 de 2019, en el estandar de interdependencia</t>
  </si>
  <si>
    <t>Educacion continuada a supervisores de contratos frente a la identificación y gestion de los riesgos de contratación</t>
  </si>
  <si>
    <t>Conciliacion de inventarios  del servicio farmaceutico con contabilidad</t>
  </si>
  <si>
    <t>Socializar semestralmente el manual de farmacovigilancia con el personal del servicio farmaceutico</t>
  </si>
  <si>
    <t>Elaboración  del  plan anual de Trabajo del SG-SST</t>
  </si>
  <si>
    <t>Código de integridad y modelo de humanización socializado</t>
  </si>
  <si>
    <t>Evaluación de la efectividad de las capacitaciones realizadas al interior del proceso financiero</t>
  </si>
  <si>
    <r>
      <t xml:space="preserve">PERIODO: </t>
    </r>
    <r>
      <rPr>
        <sz val="12"/>
        <rFont val="Arial"/>
        <family val="2"/>
      </rPr>
      <t>2023</t>
    </r>
  </si>
  <si>
    <r>
      <t>REPRESENTANTE LEGAL:</t>
    </r>
    <r>
      <rPr>
        <sz val="12"/>
        <rFont val="Arial"/>
        <family val="2"/>
      </rPr>
      <t xml:space="preserve"> LEIDY DIANA HERRERA MORA</t>
    </r>
  </si>
  <si>
    <t>Presentación del Informe  de evaluación de la gestión  2022</t>
  </si>
  <si>
    <t>Realización de auditorías al PAMEC</t>
  </si>
  <si>
    <t>Informes de seguimiento elaborados al plan de mejoramiento del PAMEC</t>
  </si>
  <si>
    <t xml:space="preserve">Incluir en los estudios previos la matriz de riesgos de contratacion, </t>
  </si>
  <si>
    <t>Estrategia de inducción ejecutado</t>
  </si>
  <si>
    <t>Preofesional SGSST</t>
  </si>
  <si>
    <r>
      <rPr>
        <u/>
        <sz val="11"/>
        <color indexed="8"/>
        <rFont val="Arial"/>
        <family val="2"/>
      </rPr>
      <t>&gt;</t>
    </r>
    <r>
      <rPr>
        <sz val="11"/>
        <color indexed="8"/>
        <rFont val="Arial"/>
        <family val="2"/>
      </rPr>
      <t>90%</t>
    </r>
  </si>
  <si>
    <r>
      <t>&gt;</t>
    </r>
    <r>
      <rPr>
        <sz val="11"/>
        <color rgb="FF000000"/>
        <rFont val="Arial"/>
        <family val="2"/>
      </rPr>
      <t>86%</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</si>
  <si>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</si>
  <si>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</si>
  <si>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</si>
  <si>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</si>
  <si>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</si>
  <si>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</si>
  <si>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Plan de Gestiòn Gerencial (Resolucion 710 de 2012 / 743 de 2013 / 408 de 2018 MIPG: Direccionamiento Estratégico y Planeación: Política Gestión Presupuestal y eficiencia del gasto público: Costos</t>
  </si>
  <si>
    <t xml:space="preserve">Fortalecer la gestión de recaudo de cartera </t>
  </si>
  <si>
    <t>Valor de recaudo vigencia actual / Valor total facturación radicada de la vigencia actual</t>
  </si>
  <si>
    <t>&gt;=75%</t>
  </si>
  <si>
    <r>
      <t xml:space="preserve">No. De riesgos con efectividad del control /No. Total de riesgos gestionados. </t>
    </r>
    <r>
      <rPr>
        <b/>
        <u/>
        <sz val="10"/>
        <color rgb="FF000000"/>
        <rFont val="Arial"/>
        <family val="2"/>
      </rPr>
      <t>Realizar medición cuatrimestral</t>
    </r>
  </si>
  <si>
    <t>Líder Sistemas - Líder de Gestión Documental</t>
  </si>
  <si>
    <t>Revisar PGIRASA y de requerirse, presentarlo para aprobación a la Secretaría Departamental de Salud</t>
  </si>
  <si>
    <t>Comité de Gestión ambiental</t>
  </si>
  <si>
    <t>Elaboración  del  cronograma de mantenimiento preventivo de equipo industrial y de uso hospitalario: Planta  de emrgencia electrica, de la sede principal y Pueblo tapao</t>
  </si>
  <si>
    <t>Líder de Mantenimiento. Contratistas externos</t>
  </si>
  <si>
    <t>Ejecución del  cronograma de mantenimiento preventivo de equipo industrial y de uso hospitalario: Planta  de emergencia electrica, de la sede principal y Pueblo tapao</t>
  </si>
  <si>
    <t>Elaboración del  cronograma de mantenimiento preventivo de equipo industrial y de uso hospitalario:ascensor,</t>
  </si>
  <si>
    <t>Ejecución del  cronograma de mantenimiento preventivo de equipo industrial y de uso hospitalario:ascensor,</t>
  </si>
  <si>
    <t xml:space="preserve">Líder de Mantenimiento. </t>
  </si>
  <si>
    <t>Elaboración  del  cronograma de mantenimiento preventivo de equipo industrial y de uso hospitalario: aire acondicionado (11)</t>
  </si>
  <si>
    <t xml:space="preserve">Ejecución del  cronograma de mantenimiento preventivo de equipo industrial y de uso hospitalario: aire acondicionado </t>
  </si>
  <si>
    <t>Ejecución del  cronograma de mantenimiento preventivo de equipo industrial y de uso hospitalario: sistema de bombeo (3)</t>
  </si>
  <si>
    <t>Elaboración  del  cronograma de mantenimiento preventivo de equipo industrial y de uso hospitalario: sistema de bombeo (3)</t>
  </si>
  <si>
    <t>Elaboración  del  cronograma de mantenimiento preventivo de equipo industrial y de uso hospitalario:  neveras y refrigeradores (14)</t>
  </si>
  <si>
    <t>Ejecución del  cronograma de mantenimiento preventivo de equipo industrial y de uso hospitalario:  neveras y refrigeradores (14)</t>
  </si>
  <si>
    <t>Líder de Mantenimiento, Ingeniero Biomédico - Calidad</t>
  </si>
  <si>
    <t>Calidad Control Interno</t>
  </si>
  <si>
    <t>Versión: 010</t>
  </si>
  <si>
    <t>N/A</t>
  </si>
  <si>
    <t xml:space="preserve">SEGUIMIENTOS </t>
  </si>
  <si>
    <t xml:space="preserve">I TRIMESTRE </t>
  </si>
  <si>
    <t>Actividades PGD- 19 actividades</t>
  </si>
  <si>
    <t xml:space="preserve">Pendiete confirmacion de responsables con Gerencia </t>
  </si>
  <si>
    <t>Contratos cargados en SECOP II oportunamente</t>
  </si>
  <si>
    <t>Pagina Web Ok ! Semana del 2 de Mayo 2023</t>
  </si>
  <si>
    <t xml:space="preserve">Capacitaciones Mayo, Agosto; noviembre </t>
  </si>
  <si>
    <t xml:space="preserve">Reevaluaciones cuando se va generar nuevo contrato- Evaluacion cada trimestre- Selección nuevo proveedor </t>
  </si>
  <si>
    <t>Conciliacion inventarios con contabiliadad</t>
  </si>
  <si>
    <t>Acto Administrativo  de bajas de bienes por parte de comité de bajas</t>
  </si>
  <si>
    <t xml:space="preserve">Talento humano </t>
  </si>
  <si>
    <t>3 mantenimientos</t>
  </si>
  <si>
    <t xml:space="preserve">P evidencia. </t>
  </si>
  <si>
    <t xml:space="preserve">P formato </t>
  </si>
  <si>
    <t xml:space="preserve">Revisión y/o ajuste del protocolo de Conflicto de Intereses </t>
  </si>
  <si>
    <t>Revisión y/o ajuste de la Resoluci'on de la adopcion del protocolo para manejo de conflictos de inter'es</t>
  </si>
  <si>
    <t>Protocolo para manejo de conflictos de inter'es, ajustada</t>
  </si>
  <si>
    <t>No. actividades realizadas  de socializacion de la Politica de Conflicto de Intereses /No. actividades programadas (2).</t>
  </si>
  <si>
    <t>Reglamentacion de la adopcion del protocolo para manejo de conflictos de inter'es, ajustada</t>
  </si>
  <si>
    <t xml:space="preserve">II TRIMESTRE </t>
  </si>
  <si>
    <t xml:space="preserve">Condiciones básicas de suficiencia patrimonial y financiera y de capacidad técnico administrativa, con cumplimento en la ESE (Pag 32-33-34- 3100) </t>
  </si>
  <si>
    <t xml:space="preserve">P. Parametrizacion </t>
  </si>
  <si>
    <t>No viable por presupuesto</t>
  </si>
  <si>
    <t>Control interno</t>
  </si>
  <si>
    <t>Seguimiento</t>
  </si>
  <si>
    <t>Presupuesto, valoracion de activos</t>
  </si>
  <si>
    <t xml:space="preserve">Pendiente capacitaciones </t>
  </si>
  <si>
    <t>EVALUACIÓN PLANES DE ACCIÓN
 II TRIMESTRE 2023</t>
  </si>
  <si>
    <t xml:space="preserve">Bienestar social </t>
  </si>
  <si>
    <t>Comité de bajas</t>
  </si>
  <si>
    <t>Convivencia laboral</t>
  </si>
  <si>
    <t>COPASST</t>
  </si>
  <si>
    <t>COVE</t>
  </si>
  <si>
    <t>Defensa Judicial</t>
  </si>
  <si>
    <t>Emergencias y brigadas</t>
  </si>
  <si>
    <t>Etica</t>
  </si>
  <si>
    <t>Gestion ambiental</t>
  </si>
  <si>
    <t>Farmacia y terapeutica</t>
  </si>
  <si>
    <t>Gestion y desempeño</t>
  </si>
  <si>
    <t>Historias Clinicas</t>
  </si>
  <si>
    <t xml:space="preserve">Protección específica y Detección Temprana </t>
  </si>
  <si>
    <t xml:space="preserve">Seguridad del Paciente </t>
  </si>
  <si>
    <t>Sostenibilidad contable</t>
  </si>
  <si>
    <t>SEGUIMIENTO COMITES INSTITUCIONALES I SEMESTRE</t>
  </si>
  <si>
    <t xml:space="preserve">III TRIMESTRE </t>
  </si>
  <si>
    <t>Informe elaborado de evaluación del desempeño institucional por dependencias</t>
  </si>
  <si>
    <t>Se dieron de baja internamente pero siguen activos en contabilidad</t>
  </si>
  <si>
    <t xml:space="preserve">Actualizacion del sistema </t>
  </si>
  <si>
    <t xml:space="preserve">P/ pueblo tapao. </t>
  </si>
  <si>
    <t xml:space="preserve">Pendiente la estructuracion y registro fotografico </t>
  </si>
  <si>
    <t xml:space="preserve">Socializacion pendiente 1 </t>
  </si>
  <si>
    <t>NA</t>
  </si>
  <si>
    <t>Deposito de pueboo tapao esta pendiente</t>
  </si>
  <si>
    <t xml:space="preserve">Conjunto con sustema de informacion. Iniciaci'on. No cuenta tampoco el archivo general de la nacion. </t>
  </si>
  <si>
    <t>6'0%</t>
  </si>
  <si>
    <t>EVALUACIÓN PLANES DE ACCIÓN
 III TRIMESTRE 2023</t>
  </si>
  <si>
    <t xml:space="preserve">IV TRIMESTRE </t>
  </si>
  <si>
    <t xml:space="preserve">Pendiente capacitacion de guias </t>
  </si>
  <si>
    <t>Pendiente capacitacion reunion de enfermeria</t>
  </si>
  <si>
    <t>33,3%</t>
  </si>
  <si>
    <t xml:space="preserve">No. actividades realizadas/No. actividades programadas. Plan de Capacitacion Institucional (PIC) </t>
  </si>
  <si>
    <t>Pendiente el informe final</t>
  </si>
  <si>
    <t xml:space="preserve">IVI TRIMESTRE </t>
  </si>
  <si>
    <t>Pendiente por ejecutar</t>
  </si>
  <si>
    <t xml:space="preserve">Pendiente en comite de seguridad del paciente diciembre </t>
  </si>
  <si>
    <t>Pendiente en el mes de diciembre</t>
  </si>
  <si>
    <t>Informe final en el mes de enero.</t>
  </si>
  <si>
    <t>Inventario el 28 de diciembre 2023</t>
  </si>
  <si>
    <t>Pendiente pueblo tapao y odontologia</t>
  </si>
  <si>
    <t>Pendiente el ultimo trimestre el 19 de diciembre 2023.</t>
  </si>
  <si>
    <t xml:space="preserve"> 28 de diciembre 2023</t>
  </si>
  <si>
    <t>No presupuesto</t>
  </si>
  <si>
    <t>0%%</t>
  </si>
  <si>
    <t>Pendiente</t>
  </si>
  <si>
    <t>No se realizo</t>
  </si>
  <si>
    <t>Observacion de finalizacion en el mes de diciembre</t>
  </si>
  <si>
    <t>Necesidade del equipo</t>
  </si>
  <si>
    <t>Plantillas adolescia</t>
  </si>
  <si>
    <t>EVALUACIÓN PLANES DE ACCIÓN
 IV TRIMESTRE 2023</t>
  </si>
  <si>
    <t>Reporte de novedades y gestion de hallazgos en inventarios de archivos fijos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</si>
</sst>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240A]General"/>
    <numFmt numFmtId="167" formatCode="0.0%"/>
  </numFmts>
  <fonts count="4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b/>
      <sz val="12"/>
      <color theme="1"/>
      <name val="Calibri"/>
      <family val="2"/>
      <scheme val="minor"/>
    </font>
    <font>
      <sz val="12"/>
      <name val="Calibri"/>
      <family val="2"/>
      <scheme val="minor"/>
    </font>
    <font>
      <sz val="12"/>
      <color rgb="FF000000"/>
      <name val="Arial"/>
      <family val="2"/>
    </font>
    <font>
      <u/>
      <sz val="11"/>
      <color rgb="FF000000"/>
      <name val="Arial"/>
      <family val="2"/>
    </font>
    <font>
      <b/>
      <u/>
      <sz val="10"/>
      <color rgb="FF000000"/>
      <name val="Arial"/>
      <family val="2"/>
    </font>
    <font>
      <sz val="8"/>
      <name val="Calibri"/>
      <family val="2"/>
      <scheme val="minor"/>
    </font>
    <font>
      <b/>
      <sz val="12"/>
      <color rgb="FF000000"/>
      <name val="Arial"/>
      <family val="2"/>
    </font>
    <font>
      <sz val="9"/>
      <color rgb="FF000000"/>
      <name val="Arial"/>
      <family val="2"/>
    </font>
    <font>
      <sz val="9"/>
      <color theme="4"/>
      <name val="Arial"/>
      <family val="2"/>
    </font>
  </fonts>
  <fills count="2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BFBFBF"/>
        <bgColor rgb="FF000000"/>
      </patternFill>
    </fill>
    <fill>
      <patternFill patternType="solid">
        <fgColor theme="4"/>
        <bgColor indexed="64"/>
      </patternFill>
    </fill>
    <fill>
      <patternFill patternType="solid">
        <fgColor theme="4"/>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79998168889431442"/>
        <bgColor rgb="FFFFFFFF"/>
      </patternFill>
    </fill>
    <fill>
      <patternFill patternType="solid">
        <fgColor rgb="FFC6E0B4"/>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s>
  <cellStyleXfs count="10">
    <xf numFmtId="0" fontId="0" fillId="0" borderId="0"/>
    <xf numFmtId="9" fontId="16"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6" fontId="24" fillId="0" borderId="0" applyBorder="0" applyProtection="0"/>
    <xf numFmtId="164"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cellStyleXfs>
  <cellXfs count="663">
    <xf numFmtId="0" fontId="0" fillId="0" borderId="0" xfId="0"/>
    <xf numFmtId="0" fontId="7" fillId="0" borderId="0" xfId="0" applyFont="1" applyAlignment="1">
      <alignment horizontal="justify" vertical="top" wrapText="1"/>
    </xf>
    <xf numFmtId="0" fontId="12" fillId="0" borderId="0" xfId="0" applyFont="1" applyAlignment="1">
      <alignment horizontal="justify" vertical="top" wrapText="1"/>
    </xf>
    <xf numFmtId="0" fontId="15"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justify" vertical="top" wrapText="1"/>
    </xf>
    <xf numFmtId="0" fontId="9" fillId="0" borderId="1" xfId="0" applyFont="1" applyBorder="1" applyAlignment="1">
      <alignment horizontal="left" vertical="center" wrapText="1"/>
    </xf>
    <xf numFmtId="0" fontId="6" fillId="0" borderId="0" xfId="0" applyFont="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top" wrapText="1"/>
    </xf>
    <xf numFmtId="0" fontId="12" fillId="2" borderId="1" xfId="0" applyFont="1" applyFill="1" applyBorder="1" applyAlignment="1">
      <alignment vertical="center" wrapText="1"/>
    </xf>
    <xf numFmtId="0" fontId="18" fillId="2" borderId="1" xfId="0" applyFont="1" applyFill="1" applyBorder="1" applyAlignment="1">
      <alignment horizontal="left" vertical="top" wrapText="1"/>
    </xf>
    <xf numFmtId="1" fontId="19" fillId="0" borderId="1" xfId="0" applyNumberFormat="1"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2" borderId="1" xfId="0" applyFont="1" applyFill="1" applyBorder="1" applyAlignment="1">
      <alignment horizontal="left" vertical="center"/>
    </xf>
    <xf numFmtId="0" fontId="6" fillId="2" borderId="0" xfId="0" applyFont="1" applyFill="1" applyAlignment="1">
      <alignment horizontal="justify" vertical="center" wrapText="1"/>
    </xf>
    <xf numFmtId="0" fontId="19" fillId="2" borderId="1" xfId="0" applyFont="1" applyFill="1" applyBorder="1" applyAlignment="1">
      <alignment vertical="center" wrapText="1"/>
    </xf>
    <xf numFmtId="9" fontId="6" fillId="0" borderId="0" xfId="0" applyNumberFormat="1" applyFont="1" applyAlignment="1">
      <alignment horizontal="center" vertical="center" wrapText="1"/>
    </xf>
    <xf numFmtId="9" fontId="6" fillId="0" borderId="0" xfId="0" applyNumberFormat="1" applyFont="1" applyAlignment="1">
      <alignment horizontal="justify" vertical="center" wrapText="1"/>
    </xf>
    <xf numFmtId="0" fontId="12" fillId="2" borderId="19" xfId="0" applyFont="1" applyFill="1" applyBorder="1" applyAlignment="1">
      <alignment horizontal="center" vertical="center" wrapText="1"/>
    </xf>
    <xf numFmtId="0" fontId="21" fillId="2" borderId="1" xfId="0" applyFont="1" applyFill="1" applyBorder="1" applyAlignment="1">
      <alignment vertical="center" wrapText="1"/>
    </xf>
    <xf numFmtId="9" fontId="11" fillId="2" borderId="1" xfId="0" applyNumberFormat="1" applyFont="1" applyFill="1" applyBorder="1" applyAlignment="1">
      <alignment horizontal="center" vertical="center" wrapText="1"/>
    </xf>
    <xf numFmtId="0" fontId="19" fillId="2" borderId="27"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0" borderId="24" xfId="0" applyFont="1" applyBorder="1" applyAlignment="1">
      <alignment horizontal="left" vertical="center" wrapText="1"/>
    </xf>
    <xf numFmtId="0" fontId="12" fillId="0" borderId="1" xfId="0" applyFont="1" applyBorder="1" applyAlignment="1">
      <alignment horizontal="left" vertical="center" wrapText="1"/>
    </xf>
    <xf numFmtId="1" fontId="12" fillId="0" borderId="1" xfId="3"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14" fontId="12" fillId="0" borderId="1" xfId="0" applyNumberFormat="1" applyFont="1" applyBorder="1" applyAlignment="1">
      <alignment horizontal="center" vertical="center" wrapText="1"/>
    </xf>
    <xf numFmtId="14" fontId="12"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14" fontId="20" fillId="0" borderId="1" xfId="0" applyNumberFormat="1" applyFont="1" applyBorder="1" applyAlignment="1">
      <alignment horizontal="left" vertical="center" wrapText="1"/>
    </xf>
    <xf numFmtId="0" fontId="18" fillId="2" borderId="26" xfId="0" applyFont="1" applyFill="1" applyBorder="1" applyAlignment="1">
      <alignment vertical="center" wrapText="1"/>
    </xf>
    <xf numFmtId="0" fontId="12" fillId="2" borderId="26" xfId="0" applyFont="1" applyFill="1" applyBorder="1" applyAlignment="1">
      <alignment horizontal="left" vertical="center" wrapText="1"/>
    </xf>
    <xf numFmtId="9" fontId="12" fillId="0" borderId="1" xfId="0" applyNumberFormat="1" applyFont="1" applyBorder="1" applyAlignment="1">
      <alignment horizontal="center" vertical="center" wrapText="1"/>
    </xf>
    <xf numFmtId="0" fontId="12" fillId="0" borderId="19" xfId="0" applyFont="1" applyBorder="1" applyAlignment="1">
      <alignment horizontal="center" vertical="center" wrapText="1"/>
    </xf>
    <xf numFmtId="9" fontId="19" fillId="0" borderId="1" xfId="3" applyFont="1" applyBorder="1" applyAlignment="1">
      <alignment horizontal="center" vertical="center" wrapText="1"/>
    </xf>
    <xf numFmtId="0" fontId="18" fillId="2" borderId="26" xfId="0" applyFont="1" applyFill="1" applyBorder="1" applyAlignment="1">
      <alignment horizontal="justify" vertical="top" wrapText="1"/>
    </xf>
    <xf numFmtId="0" fontId="19" fillId="0" borderId="22" xfId="0" applyFont="1" applyBorder="1" applyAlignment="1">
      <alignment horizontal="left" vertical="center" wrapText="1"/>
    </xf>
    <xf numFmtId="0" fontId="19" fillId="0" borderId="27" xfId="0" applyFont="1" applyBorder="1" applyAlignment="1">
      <alignment horizontal="lef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14" fontId="18" fillId="0" borderId="1" xfId="0" applyNumberFormat="1" applyFont="1" applyBorder="1" applyAlignment="1">
      <alignment horizontal="justify"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0" fontId="18"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8" fillId="2" borderId="1" xfId="0" applyFont="1" applyFill="1" applyBorder="1" applyAlignment="1">
      <alignment horizontal="justify" vertical="center" wrapText="1"/>
    </xf>
    <xf numFmtId="1" fontId="18" fillId="0" borderId="1" xfId="0" applyNumberFormat="1" applyFont="1" applyBorder="1" applyAlignment="1">
      <alignment horizontal="center" vertical="center" wrapText="1"/>
    </xf>
    <xf numFmtId="0" fontId="6" fillId="0" borderId="0" xfId="0" applyFont="1" applyAlignment="1">
      <alignment vertical="center" wrapText="1"/>
    </xf>
    <xf numFmtId="9" fontId="6" fillId="0" borderId="0" xfId="3" applyFont="1" applyAlignment="1">
      <alignment horizontal="center" vertical="center" wrapText="1"/>
    </xf>
    <xf numFmtId="0" fontId="22" fillId="2" borderId="24"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20" fillId="2" borderId="1" xfId="0" applyFont="1" applyFill="1" applyBorder="1" applyAlignment="1">
      <alignment horizontal="justify" vertical="center" wrapText="1"/>
    </xf>
    <xf numFmtId="0" fontId="18" fillId="0" borderId="26" xfId="0" applyFont="1" applyBorder="1" applyAlignment="1">
      <alignment vertical="center" wrapText="1"/>
    </xf>
    <xf numFmtId="0" fontId="22" fillId="2" borderId="22" xfId="0" applyFont="1" applyFill="1" applyBorder="1" applyAlignment="1">
      <alignment horizontal="left" vertical="center" wrapText="1"/>
    </xf>
    <xf numFmtId="0" fontId="19" fillId="0" borderId="1" xfId="0" applyFont="1" applyBorder="1" applyAlignment="1">
      <alignment horizontal="left" vertical="center" wrapText="1"/>
    </xf>
    <xf numFmtId="0" fontId="7" fillId="0" borderId="0" xfId="0" applyFont="1" applyAlignment="1">
      <alignment vertical="top" wrapText="1"/>
    </xf>
    <xf numFmtId="0" fontId="13" fillId="4" borderId="4" xfId="0" applyFont="1" applyFill="1" applyBorder="1" applyAlignment="1">
      <alignment horizontal="center" vertical="center" wrapText="1"/>
    </xf>
    <xf numFmtId="0" fontId="13" fillId="4" borderId="3" xfId="0" applyFont="1" applyFill="1" applyBorder="1" applyAlignment="1">
      <alignment vertical="center" wrapText="1"/>
    </xf>
    <xf numFmtId="0" fontId="10" fillId="0" borderId="0" xfId="0" applyFont="1" applyAlignment="1">
      <alignment horizontal="left" vertical="center" wrapText="1"/>
    </xf>
    <xf numFmtId="14" fontId="18" fillId="0" borderId="19" xfId="0" applyNumberFormat="1" applyFont="1" applyBorder="1" applyAlignment="1">
      <alignment horizontal="center" vertical="center" wrapText="1"/>
    </xf>
    <xf numFmtId="14" fontId="18" fillId="0" borderId="26" xfId="0" applyNumberFormat="1" applyFont="1" applyBorder="1" applyAlignment="1">
      <alignment horizontal="center" vertical="center" wrapText="1"/>
    </xf>
    <xf numFmtId="0" fontId="7" fillId="0" borderId="0" xfId="0" applyFont="1" applyAlignment="1">
      <alignment horizontal="center" vertical="top" wrapText="1"/>
    </xf>
    <xf numFmtId="0" fontId="12" fillId="0" borderId="26" xfId="0" applyFont="1" applyBorder="1" applyAlignment="1">
      <alignment horizontal="justify" vertical="center" wrapText="1"/>
    </xf>
    <xf numFmtId="0" fontId="12" fillId="2" borderId="26" xfId="0" applyFont="1" applyFill="1" applyBorder="1" applyAlignment="1">
      <alignment horizontal="center" vertical="center" wrapText="1"/>
    </xf>
    <xf numFmtId="0" fontId="23" fillId="2" borderId="1" xfId="0" applyFont="1" applyFill="1" applyBorder="1" applyAlignment="1">
      <alignment horizontal="justify" vertical="center" wrapText="1"/>
    </xf>
    <xf numFmtId="0" fontId="18" fillId="2" borderId="1" xfId="0" applyFont="1" applyFill="1" applyBorder="1" applyAlignment="1">
      <alignment horizontal="justify" vertical="top" wrapText="1"/>
    </xf>
    <xf numFmtId="0" fontId="12" fillId="0" borderId="1" xfId="0" applyFont="1" applyBorder="1" applyAlignment="1">
      <alignment horizontal="center" vertical="center" wrapText="1"/>
    </xf>
    <xf numFmtId="166" fontId="23" fillId="5" borderId="1" xfId="4" applyFont="1" applyFill="1" applyBorder="1" applyAlignment="1">
      <alignment horizontal="justify" vertical="center" wrapText="1"/>
    </xf>
    <xf numFmtId="166" fontId="23" fillId="5" borderId="24" xfId="4" applyFont="1" applyFill="1" applyBorder="1" applyAlignment="1">
      <alignment horizontal="left" vertical="center" wrapText="1"/>
    </xf>
    <xf numFmtId="166" fontId="23" fillId="5" borderId="19" xfId="4" applyFont="1" applyFill="1" applyBorder="1" applyAlignment="1">
      <alignment horizontal="justify" vertical="center" wrapText="1"/>
    </xf>
    <xf numFmtId="166" fontId="23" fillId="5" borderId="22" xfId="4" applyFont="1" applyFill="1" applyBorder="1" applyAlignment="1">
      <alignment horizontal="left" vertical="center" wrapText="1"/>
    </xf>
    <xf numFmtId="166" fontId="23" fillId="5" borderId="26" xfId="4" applyFont="1" applyFill="1" applyBorder="1" applyAlignment="1">
      <alignment horizontal="justify" vertical="center" wrapText="1"/>
    </xf>
    <xf numFmtId="166" fontId="23" fillId="5" borderId="27" xfId="4"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justify" vertical="center" wrapText="1"/>
    </xf>
    <xf numFmtId="0" fontId="18" fillId="0" borderId="19" xfId="0" applyFont="1" applyBorder="1" applyAlignment="1">
      <alignment vertical="center" wrapText="1"/>
    </xf>
    <xf numFmtId="1" fontId="12" fillId="0" borderId="19" xfId="3" applyNumberFormat="1" applyFont="1" applyBorder="1" applyAlignment="1">
      <alignment horizontal="center" vertical="center" wrapText="1"/>
    </xf>
    <xf numFmtId="0" fontId="19" fillId="2" borderId="26" xfId="0" applyFont="1" applyFill="1" applyBorder="1" applyAlignment="1">
      <alignment horizontal="justify" vertical="center" wrapText="1"/>
    </xf>
    <xf numFmtId="0" fontId="19" fillId="0" borderId="0" xfId="0" applyFont="1" applyAlignment="1">
      <alignment horizontal="justify" vertical="center" wrapText="1"/>
    </xf>
    <xf numFmtId="0" fontId="18" fillId="0" borderId="1" xfId="0" applyFont="1" applyBorder="1" applyAlignment="1">
      <alignment horizontal="left" vertical="top" wrapText="1"/>
    </xf>
    <xf numFmtId="0" fontId="28" fillId="2" borderId="1" xfId="0" applyFont="1" applyFill="1" applyBorder="1" applyAlignment="1">
      <alignment vertical="center" wrapText="1"/>
    </xf>
    <xf numFmtId="9" fontId="27" fillId="0" borderId="1" xfId="0" applyNumberFormat="1" applyFont="1" applyBorder="1" applyAlignment="1">
      <alignment horizontal="center" vertical="center" wrapText="1"/>
    </xf>
    <xf numFmtId="0" fontId="26" fillId="0" borderId="1" xfId="0" applyFont="1" applyBorder="1" applyAlignment="1">
      <alignment horizontal="left" vertical="top" wrapText="1"/>
    </xf>
    <xf numFmtId="0" fontId="28" fillId="0" borderId="1" xfId="0" applyFont="1" applyBorder="1" applyAlignment="1">
      <alignment vertical="center" wrapText="1"/>
    </xf>
    <xf numFmtId="1" fontId="26" fillId="0" borderId="1" xfId="0" applyNumberFormat="1" applyFont="1" applyBorder="1" applyAlignment="1">
      <alignment horizontal="center" vertical="center" wrapText="1"/>
    </xf>
    <xf numFmtId="0" fontId="29" fillId="2" borderId="1" xfId="0" applyFont="1" applyFill="1" applyBorder="1" applyAlignment="1">
      <alignment horizontal="justify" vertical="center" wrapText="1"/>
    </xf>
    <xf numFmtId="1" fontId="27" fillId="2" borderId="1" xfId="0" applyNumberFormat="1" applyFont="1" applyFill="1" applyBorder="1" applyAlignment="1">
      <alignment horizontal="center" vertical="center" wrapText="1"/>
    </xf>
    <xf numFmtId="0" fontId="28" fillId="0" borderId="24" xfId="0" applyFont="1" applyBorder="1" applyAlignment="1">
      <alignment horizontal="left" vertical="center" wrapText="1"/>
    </xf>
    <xf numFmtId="0" fontId="28"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6" fillId="2" borderId="1" xfId="0" applyFont="1" applyFill="1" applyBorder="1" applyAlignment="1">
      <alignment vertical="center" wrapText="1"/>
    </xf>
    <xf numFmtId="9" fontId="26" fillId="0" borderId="1" xfId="0" applyNumberFormat="1" applyFont="1" applyBorder="1" applyAlignment="1">
      <alignment horizontal="center" vertical="center" wrapText="1"/>
    </xf>
    <xf numFmtId="0" fontId="27" fillId="2" borderId="19"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4" xfId="0" applyFont="1" applyFill="1" applyBorder="1" applyAlignment="1">
      <alignment horizontal="center" vertical="center" wrapText="1"/>
    </xf>
    <xf numFmtId="9" fontId="26" fillId="0" borderId="1" xfId="1" applyFont="1" applyBorder="1" applyAlignment="1">
      <alignment horizontal="center" vertical="center" wrapText="1"/>
    </xf>
    <xf numFmtId="1" fontId="28" fillId="2" borderId="1" xfId="0" applyNumberFormat="1" applyFont="1" applyFill="1" applyBorder="1" applyAlignment="1">
      <alignment horizontal="center" vertical="center" wrapText="1"/>
    </xf>
    <xf numFmtId="9" fontId="27" fillId="2" borderId="1" xfId="0" applyNumberFormat="1" applyFont="1" applyFill="1" applyBorder="1" applyAlignment="1">
      <alignment horizontal="center" vertical="center" wrapText="1"/>
    </xf>
    <xf numFmtId="1" fontId="26" fillId="2" borderId="1" xfId="0" applyNumberFormat="1" applyFont="1" applyFill="1" applyBorder="1" applyAlignment="1">
      <alignment horizontal="center" vertical="center" wrapText="1"/>
    </xf>
    <xf numFmtId="0" fontId="27" fillId="0" borderId="1" xfId="0" applyFont="1" applyBorder="1" applyAlignment="1">
      <alignment horizontal="justify" vertical="center" wrapText="1"/>
    </xf>
    <xf numFmtId="0" fontId="27" fillId="2" borderId="26" xfId="0" applyFont="1" applyFill="1" applyBorder="1" applyAlignment="1">
      <alignment horizontal="left" vertical="center" wrapText="1"/>
    </xf>
    <xf numFmtId="0" fontId="28" fillId="2" borderId="24" xfId="0" applyFont="1" applyFill="1" applyBorder="1" applyAlignment="1">
      <alignment horizontal="justify" vertical="center" wrapText="1"/>
    </xf>
    <xf numFmtId="0" fontId="28" fillId="2" borderId="1" xfId="0" applyFont="1" applyFill="1" applyBorder="1" applyAlignment="1">
      <alignment horizontal="left" vertical="center" wrapText="1"/>
    </xf>
    <xf numFmtId="0" fontId="18" fillId="2" borderId="19" xfId="0" applyFont="1" applyFill="1" applyBorder="1" applyAlignment="1">
      <alignment vertical="center" wrapText="1"/>
    </xf>
    <xf numFmtId="0" fontId="28" fillId="0" borderId="27" xfId="0" applyFont="1" applyBorder="1" applyAlignment="1">
      <alignment horizontal="center" vertical="center" wrapText="1"/>
    </xf>
    <xf numFmtId="0" fontId="26" fillId="2" borderId="19" xfId="0" applyFont="1" applyFill="1" applyBorder="1" applyAlignment="1">
      <alignment vertical="center" wrapText="1"/>
    </xf>
    <xf numFmtId="0" fontId="27" fillId="2" borderId="19" xfId="0" applyFont="1" applyFill="1" applyBorder="1" applyAlignment="1">
      <alignment horizontal="left" vertical="center" wrapText="1"/>
    </xf>
    <xf numFmtId="0" fontId="28" fillId="0" borderId="22" xfId="0" applyFont="1" applyBorder="1" applyAlignment="1">
      <alignment horizontal="left" vertical="center" wrapText="1"/>
    </xf>
    <xf numFmtId="0" fontId="28" fillId="2" borderId="26" xfId="0" applyFont="1" applyFill="1" applyBorder="1" applyAlignment="1">
      <alignment horizontal="left" vertical="center" wrapText="1"/>
    </xf>
    <xf numFmtId="0" fontId="23" fillId="2" borderId="19" xfId="0" applyFont="1" applyFill="1" applyBorder="1" applyAlignment="1">
      <alignment horizontal="justify" vertical="center" wrapText="1"/>
    </xf>
    <xf numFmtId="0" fontId="21" fillId="2" borderId="26" xfId="0" applyFont="1" applyFill="1" applyBorder="1" applyAlignment="1">
      <alignment vertical="center" wrapText="1"/>
    </xf>
    <xf numFmtId="0" fontId="0" fillId="0" borderId="1" xfId="0" applyBorder="1" applyAlignment="1">
      <alignment horizontal="center" vertical="center"/>
    </xf>
    <xf numFmtId="0" fontId="12" fillId="2" borderId="19" xfId="0" applyFont="1" applyFill="1" applyBorder="1" applyAlignment="1">
      <alignment horizontal="justify" vertical="center" wrapText="1"/>
    </xf>
    <xf numFmtId="0" fontId="19" fillId="2" borderId="19" xfId="0" applyFont="1" applyFill="1" applyBorder="1" applyAlignment="1">
      <alignment horizontal="left" vertical="center" wrapText="1"/>
    </xf>
    <xf numFmtId="0" fontId="19" fillId="0" borderId="26" xfId="0" applyFont="1" applyBorder="1" applyAlignment="1">
      <alignment horizontal="left" vertical="center" wrapText="1"/>
    </xf>
    <xf numFmtId="0" fontId="28" fillId="0" borderId="1" xfId="0" applyFont="1" applyBorder="1" applyAlignment="1">
      <alignment horizontal="left" vertical="center" wrapText="1"/>
    </xf>
    <xf numFmtId="0" fontId="27" fillId="2" borderId="1" xfId="0" applyFont="1" applyFill="1" applyBorder="1" applyAlignment="1">
      <alignment horizontal="center" vertical="center" wrapText="1"/>
    </xf>
    <xf numFmtId="0" fontId="12" fillId="2" borderId="26" xfId="0" applyFont="1" applyFill="1" applyBorder="1" applyAlignment="1">
      <alignment horizontal="justify" vertical="center" wrapText="1"/>
    </xf>
    <xf numFmtId="0" fontId="18" fillId="0" borderId="0" xfId="0" applyFont="1" applyAlignment="1">
      <alignment horizontal="center" vertical="center" wrapText="1"/>
    </xf>
    <xf numFmtId="0" fontId="18" fillId="2" borderId="0" xfId="0" applyFont="1" applyFill="1" applyAlignment="1">
      <alignment horizontal="left" vertical="center" wrapText="1"/>
    </xf>
    <xf numFmtId="0" fontId="12" fillId="2" borderId="0" xfId="0" applyFont="1" applyFill="1" applyAlignment="1">
      <alignment horizontal="justify" vertical="center" wrapText="1"/>
    </xf>
    <xf numFmtId="0" fontId="12" fillId="0" borderId="0" xfId="0" applyFont="1" applyAlignment="1">
      <alignment horizontal="left" vertical="center" wrapText="1"/>
    </xf>
    <xf numFmtId="1" fontId="12" fillId="0" borderId="0" xfId="0" applyNumberFormat="1" applyFont="1" applyAlignment="1">
      <alignment horizontal="center" vertical="center" wrapText="1"/>
    </xf>
    <xf numFmtId="9" fontId="19" fillId="0" borderId="0" xfId="3" applyFont="1" applyBorder="1" applyAlignment="1">
      <alignment horizontal="center" vertical="center" wrapText="1"/>
    </xf>
    <xf numFmtId="14" fontId="12" fillId="0" borderId="0" xfId="0" applyNumberFormat="1" applyFont="1" applyAlignment="1">
      <alignment horizontal="center" vertical="center" wrapText="1"/>
    </xf>
    <xf numFmtId="14" fontId="12" fillId="0" borderId="0" xfId="0" applyNumberFormat="1" applyFont="1" applyAlignment="1">
      <alignment horizontal="left" vertical="center" wrapText="1"/>
    </xf>
    <xf numFmtId="0" fontId="19" fillId="0" borderId="0" xfId="0" applyFont="1" applyAlignment="1">
      <alignment horizontal="left" vertical="center" wrapText="1"/>
    </xf>
    <xf numFmtId="0" fontId="19" fillId="2" borderId="1" xfId="0" applyFont="1" applyFill="1" applyBorder="1" applyAlignment="1">
      <alignment horizontal="justify" vertical="center" wrapText="1"/>
    </xf>
    <xf numFmtId="0" fontId="19" fillId="0" borderId="24" xfId="0" applyFont="1" applyBorder="1" applyAlignment="1">
      <alignment horizontal="justify" vertical="center" wrapText="1"/>
    </xf>
    <xf numFmtId="0" fontId="26" fillId="2" borderId="1" xfId="0" applyFont="1" applyFill="1" applyBorder="1" applyAlignment="1">
      <alignment horizontal="justify" vertical="top" wrapText="1"/>
    </xf>
    <xf numFmtId="9" fontId="27" fillId="2" borderId="1" xfId="3" applyFont="1" applyFill="1" applyBorder="1" applyAlignment="1">
      <alignment horizontal="center" vertical="center" wrapText="1"/>
    </xf>
    <xf numFmtId="0" fontId="26" fillId="0" borderId="19" xfId="0" applyFont="1" applyBorder="1" applyAlignment="1">
      <alignment horizontal="justify" vertical="center" wrapText="1"/>
    </xf>
    <xf numFmtId="9" fontId="27" fillId="0" borderId="1" xfId="3" applyFont="1" applyFill="1" applyBorder="1" applyAlignment="1">
      <alignment horizontal="center" vertical="center" wrapText="1"/>
    </xf>
    <xf numFmtId="0" fontId="28" fillId="0" borderId="24" xfId="0" applyFont="1" applyBorder="1" applyAlignment="1">
      <alignment vertical="center" wrapText="1"/>
    </xf>
    <xf numFmtId="0" fontId="26" fillId="0" borderId="24" xfId="0" applyFont="1" applyBorder="1" applyAlignment="1">
      <alignment vertical="center" wrapText="1"/>
    </xf>
    <xf numFmtId="0" fontId="28" fillId="0" borderId="27" xfId="0" applyFont="1" applyBorder="1" applyAlignment="1">
      <alignment vertical="center" wrapText="1"/>
    </xf>
    <xf numFmtId="1" fontId="26" fillId="0" borderId="1" xfId="1" applyNumberFormat="1" applyFont="1" applyBorder="1" applyAlignment="1">
      <alignment horizontal="center" vertical="center" wrapText="1"/>
    </xf>
    <xf numFmtId="9" fontId="12" fillId="0" borderId="1" xfId="3" applyFont="1" applyFill="1" applyBorder="1" applyAlignment="1">
      <alignment horizontal="center" vertical="center" wrapText="1"/>
    </xf>
    <xf numFmtId="9" fontId="12" fillId="2" borderId="1" xfId="3" applyFont="1" applyFill="1" applyBorder="1" applyAlignment="1">
      <alignment horizontal="center" vertical="center" wrapText="1"/>
    </xf>
    <xf numFmtId="9" fontId="18" fillId="0" borderId="1" xfId="3" applyFont="1" applyBorder="1" applyAlignment="1">
      <alignment horizontal="center" vertical="center" wrapText="1"/>
    </xf>
    <xf numFmtId="0" fontId="18" fillId="0" borderId="1" xfId="0" applyFont="1" applyBorder="1" applyAlignment="1">
      <alignment horizontal="justify" vertical="center" wrapText="1"/>
    </xf>
    <xf numFmtId="0" fontId="19" fillId="0" borderId="22" xfId="0" applyFont="1" applyBorder="1" applyAlignment="1">
      <alignment horizontal="justify" vertical="center" wrapText="1"/>
    </xf>
    <xf numFmtId="0" fontId="21" fillId="2" borderId="19" xfId="0" applyFont="1" applyFill="1" applyBorder="1" applyAlignment="1">
      <alignment horizontal="justify" vertical="center" wrapText="1"/>
    </xf>
    <xf numFmtId="0" fontId="11"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28" fillId="0" borderId="1" xfId="0" applyFont="1" applyBorder="1" applyAlignment="1">
      <alignment horizontal="justify" vertical="center" wrapText="1"/>
    </xf>
    <xf numFmtId="0" fontId="26" fillId="0" borderId="1" xfId="0" applyFont="1" applyBorder="1" applyAlignment="1">
      <alignment horizontal="left" vertical="center" wrapText="1"/>
    </xf>
    <xf numFmtId="9" fontId="18" fillId="0" borderId="26" xfId="3" applyFont="1" applyBorder="1" applyAlignment="1">
      <alignment horizontal="center" vertical="center" wrapText="1"/>
    </xf>
    <xf numFmtId="1" fontId="27" fillId="2" borderId="1" xfId="3" applyNumberFormat="1" applyFont="1" applyFill="1" applyBorder="1" applyAlignment="1">
      <alignment horizontal="center" vertical="center" wrapText="1"/>
    </xf>
    <xf numFmtId="9" fontId="27" fillId="0" borderId="19"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12" fillId="0" borderId="1" xfId="0" applyFont="1" applyBorder="1" applyAlignment="1">
      <alignment horizontal="left" vertical="top" wrapText="1"/>
    </xf>
    <xf numFmtId="1" fontId="27" fillId="0" borderId="1" xfId="0" applyNumberFormat="1" applyFont="1" applyBorder="1" applyAlignment="1">
      <alignment horizontal="center" vertical="center" wrapText="1"/>
    </xf>
    <xf numFmtId="0" fontId="32" fillId="0" borderId="1" xfId="0" applyFont="1" applyBorder="1" applyAlignment="1">
      <alignment vertical="center" wrapText="1"/>
    </xf>
    <xf numFmtId="10" fontId="32" fillId="0" borderId="1" xfId="0" applyNumberFormat="1" applyFont="1" applyBorder="1" applyAlignment="1">
      <alignment horizontal="center"/>
    </xf>
    <xf numFmtId="0" fontId="26" fillId="0" borderId="1" xfId="0" applyFont="1" applyBorder="1" applyAlignment="1">
      <alignment horizontal="center" vertical="center" wrapText="1"/>
    </xf>
    <xf numFmtId="0" fontId="19" fillId="0" borderId="19" xfId="0" applyFont="1" applyBorder="1" applyAlignment="1">
      <alignment horizontal="justify" vertical="center" wrapText="1"/>
    </xf>
    <xf numFmtId="0" fontId="6" fillId="0" borderId="24" xfId="0" applyFont="1" applyBorder="1" applyAlignment="1">
      <alignment horizontal="center" vertical="center" wrapText="1"/>
    </xf>
    <xf numFmtId="166" fontId="23" fillId="6" borderId="26" xfId="4" applyFont="1" applyFill="1" applyBorder="1" applyAlignment="1">
      <alignment horizontal="justify" vertical="center" wrapText="1"/>
    </xf>
    <xf numFmtId="0" fontId="19" fillId="0" borderId="26" xfId="0" applyFont="1" applyBorder="1" applyAlignment="1">
      <alignment horizontal="justify" vertical="center" wrapText="1"/>
    </xf>
    <xf numFmtId="0" fontId="19" fillId="2" borderId="26" xfId="0" applyFont="1" applyFill="1" applyBorder="1" applyAlignment="1">
      <alignment horizontal="left" vertical="center" wrapText="1"/>
    </xf>
    <xf numFmtId="0" fontId="18" fillId="2" borderId="19" xfId="0" applyFont="1" applyFill="1" applyBorder="1" applyAlignment="1">
      <alignment horizontal="justify" vertical="center" wrapText="1"/>
    </xf>
    <xf numFmtId="0" fontId="18" fillId="0" borderId="19" xfId="0" applyFont="1" applyBorder="1" applyAlignment="1">
      <alignment horizontal="justify" vertical="center" wrapText="1"/>
    </xf>
    <xf numFmtId="0" fontId="18" fillId="2" borderId="26" xfId="0" applyFont="1" applyFill="1" applyBorder="1" applyAlignment="1">
      <alignment horizontal="justify" vertical="center" wrapText="1"/>
    </xf>
    <xf numFmtId="0" fontId="18" fillId="0" borderId="26" xfId="0" applyFont="1" applyBorder="1" applyAlignment="1">
      <alignment horizontal="justify"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8" fillId="0" borderId="26" xfId="0" applyFont="1" applyBorder="1" applyAlignment="1">
      <alignment horizontal="justify" vertical="center" wrapText="1"/>
    </xf>
    <xf numFmtId="0" fontId="26" fillId="2" borderId="1" xfId="0" applyFont="1" applyFill="1" applyBorder="1" applyAlignment="1">
      <alignment horizontal="justify"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4" xfId="0" applyFont="1" applyBorder="1" applyAlignment="1">
      <alignment horizontal="center" vertical="center" wrapText="1"/>
    </xf>
    <xf numFmtId="0" fontId="27" fillId="2" borderId="1" xfId="0" applyFont="1" applyFill="1" applyBorder="1" applyAlignment="1">
      <alignment horizontal="justify" vertical="center" wrapText="1"/>
    </xf>
    <xf numFmtId="0" fontId="26" fillId="0" borderId="1" xfId="0" applyFont="1" applyBorder="1" applyAlignment="1">
      <alignment vertical="center" wrapText="1"/>
    </xf>
    <xf numFmtId="1" fontId="18" fillId="0" borderId="19" xfId="3" applyNumberFormat="1" applyFont="1" applyBorder="1" applyAlignment="1">
      <alignment horizontal="center" vertical="center" wrapText="1"/>
    </xf>
    <xf numFmtId="9" fontId="18" fillId="2" borderId="1" xfId="3" applyFont="1" applyFill="1" applyBorder="1" applyAlignment="1">
      <alignment horizontal="center" vertical="center" wrapText="1"/>
    </xf>
    <xf numFmtId="0" fontId="6" fillId="0" borderId="22" xfId="0" applyFont="1" applyBorder="1" applyAlignment="1">
      <alignment horizontal="justify" vertical="center" wrapText="1"/>
    </xf>
    <xf numFmtId="0" fontId="6" fillId="0" borderId="24" xfId="0" applyFont="1" applyBorder="1" applyAlignment="1">
      <alignment horizontal="justify" vertical="center" wrapText="1"/>
    </xf>
    <xf numFmtId="9" fontId="28" fillId="2" borderId="26" xfId="0" applyNumberFormat="1" applyFont="1" applyFill="1" applyBorder="1" applyAlignment="1">
      <alignment horizontal="center" vertical="center" wrapText="1"/>
    </xf>
    <xf numFmtId="0" fontId="6" fillId="0" borderId="27" xfId="0" applyFont="1" applyBorder="1" applyAlignment="1">
      <alignment horizontal="justify" vertical="center" wrapText="1"/>
    </xf>
    <xf numFmtId="14" fontId="18" fillId="0" borderId="8" xfId="0" applyNumberFormat="1" applyFont="1" applyBorder="1" applyAlignment="1">
      <alignment horizontal="center" vertical="center" wrapText="1"/>
    </xf>
    <xf numFmtId="0" fontId="12" fillId="0" borderId="19" xfId="0" applyFont="1" applyBorder="1" applyAlignment="1">
      <alignment horizontal="left" vertical="center" wrapText="1"/>
    </xf>
    <xf numFmtId="0" fontId="19" fillId="0" borderId="19" xfId="0" applyFont="1" applyBorder="1" applyAlignment="1">
      <alignment horizontal="left" vertical="center" wrapText="1"/>
    </xf>
    <xf numFmtId="0" fontId="12" fillId="2" borderId="19" xfId="0" applyFont="1" applyFill="1" applyBorder="1" applyAlignment="1">
      <alignment horizontal="left" vertical="top" wrapText="1"/>
    </xf>
    <xf numFmtId="0" fontId="12" fillId="0" borderId="19" xfId="0" applyFont="1" applyBorder="1" applyAlignment="1">
      <alignment horizontal="left" vertical="top" wrapText="1"/>
    </xf>
    <xf numFmtId="0" fontId="28" fillId="0" borderId="19" xfId="0" applyFont="1" applyBorder="1" applyAlignment="1">
      <alignment horizontal="left" vertical="center" wrapText="1"/>
    </xf>
    <xf numFmtId="0" fontId="28" fillId="0" borderId="26" xfId="0" applyFont="1" applyBorder="1" applyAlignment="1">
      <alignment vertical="center" wrapText="1"/>
    </xf>
    <xf numFmtId="0" fontId="26" fillId="2" borderId="26" xfId="0" applyFont="1" applyFill="1" applyBorder="1" applyAlignment="1">
      <alignment horizontal="justify" vertical="top" wrapText="1"/>
    </xf>
    <xf numFmtId="9" fontId="28" fillId="2" borderId="26" xfId="3" applyFont="1" applyFill="1" applyBorder="1" applyAlignment="1">
      <alignment horizontal="center" vertical="center" wrapText="1"/>
    </xf>
    <xf numFmtId="0" fontId="27" fillId="2" borderId="19" xfId="0" applyFont="1" applyFill="1" applyBorder="1" applyAlignment="1">
      <alignment horizontal="justify"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27" fillId="2" borderId="26" xfId="0" applyFont="1" applyFill="1" applyBorder="1" applyAlignment="1">
      <alignment vertical="center" wrapText="1"/>
    </xf>
    <xf numFmtId="0" fontId="28" fillId="0" borderId="26" xfId="0" applyFont="1" applyBorder="1" applyAlignment="1">
      <alignment horizontal="left" vertical="center" wrapText="1"/>
    </xf>
    <xf numFmtId="0" fontId="6" fillId="0" borderId="27" xfId="0" applyFont="1" applyBorder="1" applyAlignment="1">
      <alignment horizontal="center" vertical="center" wrapText="1"/>
    </xf>
    <xf numFmtId="9" fontId="12" fillId="0" borderId="1" xfId="3" applyFont="1" applyBorder="1" applyAlignment="1">
      <alignment horizontal="center" vertical="center" wrapText="1"/>
    </xf>
    <xf numFmtId="1" fontId="6" fillId="0" borderId="1" xfId="0" applyNumberFormat="1" applyFont="1" applyBorder="1" applyAlignment="1">
      <alignment horizontal="center" vertical="center" wrapText="1"/>
    </xf>
    <xf numFmtId="0" fontId="12" fillId="0" borderId="19" xfId="0" applyFont="1" applyBorder="1" applyAlignment="1">
      <alignment horizontal="justify" vertical="center" wrapText="1"/>
    </xf>
    <xf numFmtId="0" fontId="12" fillId="0" borderId="24" xfId="0" applyFont="1" applyBorder="1" applyAlignment="1">
      <alignment horizontal="justify" vertical="center" wrapText="1"/>
    </xf>
    <xf numFmtId="166" fontId="23" fillId="5" borderId="1" xfId="4" applyFont="1" applyFill="1" applyBorder="1" applyAlignment="1">
      <alignment horizontal="left" vertical="center" wrapText="1"/>
    </xf>
    <xf numFmtId="166" fontId="23" fillId="5" borderId="19" xfId="4" applyFont="1" applyFill="1" applyBorder="1" applyAlignment="1">
      <alignment horizontal="left" vertical="center" wrapText="1"/>
    </xf>
    <xf numFmtId="166" fontId="23" fillId="5" borderId="26" xfId="4"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8" xfId="0" applyFont="1" applyBorder="1" applyAlignment="1">
      <alignment horizontal="center" vertical="center" wrapText="1"/>
    </xf>
    <xf numFmtId="1" fontId="27" fillId="2" borderId="26" xfId="0" applyNumberFormat="1" applyFont="1" applyFill="1" applyBorder="1" applyAlignment="1">
      <alignment horizontal="center" vertical="center" wrapText="1"/>
    </xf>
    <xf numFmtId="0" fontId="18" fillId="2" borderId="8" xfId="0" applyFont="1" applyFill="1" applyBorder="1" applyAlignment="1">
      <alignment horizontal="justify" vertical="top" wrapText="1"/>
    </xf>
    <xf numFmtId="0" fontId="6" fillId="0" borderId="26" xfId="0" applyFont="1" applyBorder="1" applyAlignment="1">
      <alignment horizontal="justify" vertical="center" wrapText="1"/>
    </xf>
    <xf numFmtId="0" fontId="6" fillId="0" borderId="26" xfId="0" applyFont="1" applyBorder="1" applyAlignment="1">
      <alignment horizontal="center" vertical="center" wrapText="1"/>
    </xf>
    <xf numFmtId="166" fontId="23" fillId="6" borderId="1" xfId="4" applyFont="1" applyFill="1" applyBorder="1" applyAlignment="1">
      <alignment horizontal="justify" vertical="center" wrapText="1"/>
    </xf>
    <xf numFmtId="166" fontId="23" fillId="0" borderId="1" xfId="4" applyFont="1" applyBorder="1" applyAlignment="1">
      <alignment vertical="center" wrapText="1"/>
    </xf>
    <xf numFmtId="0" fontId="6" fillId="0" borderId="1" xfId="0" applyFont="1" applyBorder="1" applyAlignment="1">
      <alignment horizontal="justify" vertical="center" wrapText="1"/>
    </xf>
    <xf numFmtId="14" fontId="2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4" fontId="21" fillId="0" borderId="2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9" fillId="0" borderId="8" xfId="0" applyFont="1" applyBorder="1" applyAlignment="1">
      <alignment horizontal="left" vertical="center" wrapText="1"/>
    </xf>
    <xf numFmtId="1" fontId="18" fillId="0" borderId="26" xfId="0" applyNumberFormat="1" applyFont="1" applyBorder="1" applyAlignment="1">
      <alignment horizontal="center" vertical="center" wrapText="1"/>
    </xf>
    <xf numFmtId="0" fontId="19" fillId="0" borderId="8" xfId="0" applyFont="1" applyBorder="1" applyAlignment="1">
      <alignment horizontal="justify" vertical="center" wrapText="1"/>
    </xf>
    <xf numFmtId="1" fontId="18"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0" fontId="21" fillId="2" borderId="1" xfId="0" applyFont="1" applyFill="1" applyBorder="1" applyAlignment="1">
      <alignment horizontal="justify" vertical="center" wrapText="1"/>
    </xf>
    <xf numFmtId="0" fontId="11" fillId="2" borderId="38" xfId="0" applyFont="1" applyFill="1" applyBorder="1" applyAlignment="1">
      <alignment horizontal="justify" vertical="center" wrapText="1"/>
    </xf>
    <xf numFmtId="0" fontId="21" fillId="2" borderId="38" xfId="0" applyFont="1" applyFill="1" applyBorder="1" applyAlignment="1">
      <alignment horizontal="justify" vertical="center" wrapText="1"/>
    </xf>
    <xf numFmtId="0" fontId="11" fillId="2" borderId="38" xfId="0" applyFont="1" applyFill="1" applyBorder="1" applyAlignment="1">
      <alignment horizontal="left" vertical="center" wrapText="1"/>
    </xf>
    <xf numFmtId="0" fontId="21" fillId="2" borderId="38" xfId="0" applyFont="1" applyFill="1" applyBorder="1" applyAlignment="1">
      <alignment vertical="center" wrapText="1"/>
    </xf>
    <xf numFmtId="0" fontId="21" fillId="2" borderId="39" xfId="0" applyFont="1" applyFill="1" applyBorder="1" applyAlignment="1">
      <alignment vertical="center" wrapText="1"/>
    </xf>
    <xf numFmtId="0" fontId="22" fillId="0" borderId="23" xfId="0" applyFont="1" applyBorder="1" applyAlignment="1">
      <alignment horizontal="justify" vertical="center" wrapText="1"/>
    </xf>
    <xf numFmtId="0" fontId="21" fillId="2" borderId="23" xfId="0" applyFont="1" applyFill="1" applyBorder="1" applyAlignment="1">
      <alignment vertical="center" wrapText="1"/>
    </xf>
    <xf numFmtId="14" fontId="18" fillId="0" borderId="45" xfId="0" applyNumberFormat="1" applyFont="1" applyBorder="1" applyAlignment="1">
      <alignment horizontal="center" vertical="center" wrapText="1"/>
    </xf>
    <xf numFmtId="14" fontId="18" fillId="0" borderId="44" xfId="0" applyNumberFormat="1" applyFont="1" applyBorder="1" applyAlignment="1">
      <alignment horizontal="center" vertical="center" wrapText="1"/>
    </xf>
    <xf numFmtId="166" fontId="23" fillId="5" borderId="37" xfId="4" applyFont="1" applyFill="1" applyBorder="1" applyAlignment="1">
      <alignment horizontal="justify" vertical="center" wrapText="1"/>
    </xf>
    <xf numFmtId="166" fontId="23" fillId="5" borderId="38" xfId="4" applyFont="1" applyFill="1" applyBorder="1" applyAlignment="1">
      <alignment horizontal="justify" vertical="center" wrapText="1"/>
    </xf>
    <xf numFmtId="0" fontId="19" fillId="0" borderId="38" xfId="0" applyFont="1" applyBorder="1" applyAlignment="1">
      <alignment horizontal="justify" vertical="center" wrapText="1"/>
    </xf>
    <xf numFmtId="166" fontId="23" fillId="5" borderId="39" xfId="4" applyFont="1" applyFill="1" applyBorder="1" applyAlignment="1">
      <alignment horizontal="justify" vertical="center" wrapText="1"/>
    </xf>
    <xf numFmtId="0" fontId="19" fillId="0" borderId="21" xfId="0" applyFont="1" applyBorder="1" applyAlignment="1">
      <alignment horizontal="center" vertical="center"/>
    </xf>
    <xf numFmtId="0" fontId="19"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8"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center" wrapText="1"/>
    </xf>
    <xf numFmtId="9" fontId="12" fillId="2" borderId="19" xfId="3" applyFont="1" applyFill="1" applyBorder="1" applyAlignment="1">
      <alignment horizontal="center" vertical="center" wrapText="1"/>
    </xf>
    <xf numFmtId="0" fontId="19" fillId="0" borderId="0" xfId="0" applyFont="1"/>
    <xf numFmtId="9" fontId="28" fillId="0" borderId="1" xfId="3" applyFont="1" applyBorder="1" applyAlignment="1">
      <alignment horizontal="center" vertical="center" wrapText="1"/>
    </xf>
    <xf numFmtId="0" fontId="27" fillId="0" borderId="1" xfId="0" applyFont="1" applyBorder="1" applyAlignment="1">
      <alignment horizontal="left" vertical="center" wrapText="1"/>
    </xf>
    <xf numFmtId="1" fontId="28" fillId="0" borderId="1" xfId="0" applyNumberFormat="1" applyFont="1" applyBorder="1" applyAlignment="1">
      <alignment horizontal="center" vertical="center" wrapText="1"/>
    </xf>
    <xf numFmtId="9" fontId="28" fillId="2" borderId="1" xfId="0" applyNumberFormat="1" applyFont="1" applyFill="1" applyBorder="1" applyAlignment="1">
      <alignment horizontal="center" vertical="center" wrapText="1"/>
    </xf>
    <xf numFmtId="0" fontId="12" fillId="0" borderId="1" xfId="0" applyFont="1" applyBorder="1" applyAlignment="1">
      <alignment vertical="center" wrapText="1"/>
    </xf>
    <xf numFmtId="9" fontId="12" fillId="0" borderId="26" xfId="0" applyNumberFormat="1" applyFont="1" applyBorder="1" applyAlignment="1">
      <alignment horizontal="center" vertical="center" wrapText="1"/>
    </xf>
    <xf numFmtId="9" fontId="12" fillId="0" borderId="1" xfId="0" applyNumberFormat="1" applyFont="1" applyBorder="1" applyAlignment="1">
      <alignment horizontal="justify" vertical="center" wrapText="1"/>
    </xf>
    <xf numFmtId="0" fontId="21" fillId="2" borderId="1" xfId="0" applyFont="1" applyFill="1" applyBorder="1" applyAlignment="1">
      <alignment horizontal="center" vertical="center" wrapText="1"/>
    </xf>
    <xf numFmtId="14" fontId="21" fillId="0" borderId="44" xfId="0" applyNumberFormat="1" applyFont="1" applyBorder="1" applyAlignment="1">
      <alignment horizontal="center" vertical="center" wrapText="1"/>
    </xf>
    <xf numFmtId="14" fontId="21" fillId="0" borderId="52" xfId="0" applyNumberFormat="1" applyFont="1" applyBorder="1" applyAlignment="1">
      <alignment horizontal="center" vertical="center" wrapText="1"/>
    </xf>
    <xf numFmtId="9" fontId="27" fillId="0" borderId="26"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28" fillId="0" borderId="9" xfId="0" applyFont="1" applyBorder="1" applyAlignment="1">
      <alignment horizontal="center" vertical="center" wrapText="1"/>
    </xf>
    <xf numFmtId="0" fontId="18" fillId="0" borderId="19" xfId="0" applyFont="1" applyBorder="1" applyAlignment="1">
      <alignment horizontal="center" vertical="center" wrapText="1"/>
    </xf>
    <xf numFmtId="14" fontId="23" fillId="0" borderId="19" xfId="0" applyNumberFormat="1" applyFont="1" applyBorder="1" applyAlignment="1">
      <alignment horizontal="center" vertical="center" wrapText="1"/>
    </xf>
    <xf numFmtId="0" fontId="19" fillId="0" borderId="1" xfId="0" applyFont="1" applyBorder="1" applyAlignment="1">
      <alignment vertical="center" wrapText="1"/>
    </xf>
    <xf numFmtId="14" fontId="23" fillId="0" borderId="1" xfId="0" applyNumberFormat="1" applyFont="1" applyBorder="1" applyAlignment="1">
      <alignment horizontal="center" vertical="center" wrapText="1"/>
    </xf>
    <xf numFmtId="14" fontId="23" fillId="0" borderId="26" xfId="0" applyNumberFormat="1" applyFont="1" applyBorder="1" applyAlignment="1">
      <alignment horizontal="center" vertical="center" wrapText="1"/>
    </xf>
    <xf numFmtId="0" fontId="18" fillId="0" borderId="19" xfId="0" applyFont="1" applyBorder="1" applyAlignment="1">
      <alignment horizontal="left" vertical="top" wrapText="1"/>
    </xf>
    <xf numFmtId="9" fontId="18" fillId="0" borderId="1" xfId="0" applyNumberFormat="1" applyFont="1" applyBorder="1" applyAlignment="1">
      <alignment horizontal="center" vertical="center" wrapText="1"/>
    </xf>
    <xf numFmtId="14" fontId="29" fillId="0" borderId="19"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14" fontId="29" fillId="0" borderId="26" xfId="0" applyNumberFormat="1" applyFont="1" applyBorder="1" applyAlignment="1">
      <alignment horizontal="center" vertical="center" wrapText="1"/>
    </xf>
    <xf numFmtId="0" fontId="34" fillId="0" borderId="53" xfId="0" applyFont="1" applyBorder="1" applyAlignment="1">
      <alignment horizontal="center" vertical="center" wrapText="1"/>
    </xf>
    <xf numFmtId="1" fontId="34" fillId="0" borderId="53" xfId="0" applyNumberFormat="1" applyFont="1" applyBorder="1" applyAlignment="1">
      <alignment horizontal="center" vertical="center" wrapText="1"/>
    </xf>
    <xf numFmtId="0" fontId="28" fillId="0" borderId="9" xfId="0" applyFont="1" applyBorder="1" applyAlignment="1">
      <alignment horizontal="justify" vertical="center" wrapText="1"/>
    </xf>
    <xf numFmtId="14" fontId="23" fillId="0" borderId="9" xfId="0" applyNumberFormat="1" applyFont="1" applyBorder="1" applyAlignment="1">
      <alignment horizontal="center" vertical="center" wrapText="1"/>
    </xf>
    <xf numFmtId="0" fontId="6" fillId="0" borderId="51" xfId="0" applyFont="1" applyBorder="1" applyAlignment="1">
      <alignment horizontal="justify" vertical="center" wrapText="1"/>
    </xf>
    <xf numFmtId="0" fontId="27" fillId="0" borderId="26" xfId="0" applyFont="1" applyBorder="1" applyAlignment="1">
      <alignment horizontal="left" vertical="center" wrapText="1"/>
    </xf>
    <xf numFmtId="9" fontId="6" fillId="0" borderId="26" xfId="0" applyNumberFormat="1" applyFont="1" applyBorder="1" applyAlignment="1">
      <alignment horizontal="center" vertical="center" wrapText="1"/>
    </xf>
    <xf numFmtId="0" fontId="10" fillId="0" borderId="0" xfId="0" applyFont="1" applyAlignment="1">
      <alignment vertical="top" wrapText="1"/>
    </xf>
    <xf numFmtId="0" fontId="11" fillId="2" borderId="14" xfId="0" applyFont="1" applyFill="1" applyBorder="1" applyAlignment="1">
      <alignment horizontal="justify" vertical="center" wrapText="1"/>
    </xf>
    <xf numFmtId="0" fontId="11" fillId="2" borderId="9" xfId="0" applyFont="1" applyFill="1" applyBorder="1" applyAlignment="1">
      <alignment horizontal="center" vertical="center" wrapText="1"/>
    </xf>
    <xf numFmtId="0" fontId="10" fillId="0" borderId="0" xfId="0" applyFont="1" applyAlignment="1">
      <alignment horizontal="left" vertical="top" wrapText="1"/>
    </xf>
    <xf numFmtId="0" fontId="13" fillId="4" borderId="40"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38" fillId="7" borderId="63" xfId="0" applyFont="1" applyFill="1" applyBorder="1" applyAlignment="1">
      <alignment horizontal="center" vertical="center" wrapText="1"/>
    </xf>
    <xf numFmtId="0" fontId="38" fillId="7" borderId="40" xfId="0" applyFont="1" applyFill="1" applyBorder="1" applyAlignment="1">
      <alignment horizontal="center" vertical="center" wrapText="1"/>
    </xf>
    <xf numFmtId="1" fontId="11" fillId="2" borderId="44" xfId="0" applyNumberFormat="1" applyFont="1" applyFill="1" applyBorder="1" applyAlignment="1">
      <alignment horizontal="center" vertical="center" wrapText="1"/>
    </xf>
    <xf numFmtId="9" fontId="11" fillId="2" borderId="44" xfId="0" applyNumberFormat="1" applyFont="1" applyFill="1" applyBorder="1" applyAlignment="1">
      <alignment horizontal="center" vertical="center" wrapText="1"/>
    </xf>
    <xf numFmtId="0" fontId="22" fillId="0" borderId="44" xfId="0" applyFont="1" applyBorder="1" applyAlignment="1">
      <alignment horizontal="center" vertical="center" wrapText="1"/>
    </xf>
    <xf numFmtId="0" fontId="21" fillId="2" borderId="44" xfId="0" applyFont="1" applyFill="1" applyBorder="1" applyAlignment="1">
      <alignment horizontal="center" vertical="center" wrapText="1"/>
    </xf>
    <xf numFmtId="9" fontId="27" fillId="0" borderId="1" xfId="3" applyFont="1" applyBorder="1" applyAlignment="1">
      <alignment horizontal="center" vertical="center" wrapText="1"/>
    </xf>
    <xf numFmtId="0" fontId="7" fillId="0" borderId="20" xfId="0" applyFont="1" applyBorder="1" applyAlignment="1">
      <alignment horizontal="justify" vertical="top"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27" fillId="8" borderId="1" xfId="0" applyFont="1" applyFill="1" applyBorder="1" applyAlignment="1">
      <alignment horizontal="left" vertical="center" wrapText="1"/>
    </xf>
    <xf numFmtId="9" fontId="6" fillId="0" borderId="0" xfId="3" applyFont="1" applyBorder="1" applyAlignment="1">
      <alignment horizontal="center" vertical="center" wrapText="1"/>
    </xf>
    <xf numFmtId="0" fontId="28" fillId="8" borderId="26" xfId="0" applyFont="1" applyFill="1" applyBorder="1" applyAlignment="1">
      <alignment horizontal="justify" vertical="center" wrapText="1"/>
    </xf>
    <xf numFmtId="0" fontId="18" fillId="8" borderId="1" xfId="0" applyFont="1" applyFill="1" applyBorder="1" applyAlignment="1">
      <alignment horizontal="justify" vertical="center" wrapText="1"/>
    </xf>
    <xf numFmtId="0" fontId="18" fillId="8" borderId="1" xfId="0" applyFont="1" applyFill="1" applyBorder="1" applyAlignment="1">
      <alignment horizontal="justify" vertical="top" wrapText="1"/>
    </xf>
    <xf numFmtId="9" fontId="12" fillId="0" borderId="19" xfId="3" applyFont="1" applyBorder="1" applyAlignment="1">
      <alignment horizontal="center" vertical="center" wrapText="1"/>
    </xf>
    <xf numFmtId="0" fontId="19" fillId="8" borderId="1" xfId="0" applyFont="1" applyFill="1" applyBorder="1" applyAlignment="1">
      <alignment horizontal="justify" vertical="center" wrapText="1"/>
    </xf>
    <xf numFmtId="0" fontId="19" fillId="0" borderId="26" xfId="0" applyFont="1" applyBorder="1" applyAlignment="1">
      <alignment horizontal="center" vertical="center" wrapText="1"/>
    </xf>
    <xf numFmtId="0" fontId="19" fillId="0" borderId="19" xfId="0" applyFont="1" applyBorder="1" applyAlignment="1">
      <alignment horizontal="center" vertical="center" wrapText="1"/>
    </xf>
    <xf numFmtId="0" fontId="11" fillId="9" borderId="1" xfId="0" applyFont="1" applyFill="1" applyBorder="1" applyAlignment="1">
      <alignment horizontal="justify" vertical="center" wrapText="1"/>
    </xf>
    <xf numFmtId="9" fontId="12" fillId="2" borderId="19" xfId="0" applyNumberFormat="1" applyFont="1" applyFill="1" applyBorder="1" applyAlignment="1">
      <alignment horizontal="center" vertical="center" wrapText="1"/>
    </xf>
    <xf numFmtId="0" fontId="18" fillId="2" borderId="19" xfId="0" applyFont="1" applyFill="1" applyBorder="1" applyAlignment="1">
      <alignment horizontal="left" vertical="center" wrapText="1"/>
    </xf>
    <xf numFmtId="0" fontId="18" fillId="2" borderId="26" xfId="0" applyFont="1" applyFill="1" applyBorder="1" applyAlignment="1">
      <alignment horizontal="left" vertical="center" wrapText="1"/>
    </xf>
    <xf numFmtId="9" fontId="12" fillId="2" borderId="26" xfId="3" applyFont="1" applyFill="1" applyBorder="1" applyAlignment="1">
      <alignment horizontal="center" vertical="center" wrapText="1"/>
    </xf>
    <xf numFmtId="9" fontId="27" fillId="2" borderId="19" xfId="0" applyNumberFormat="1" applyFont="1" applyFill="1" applyBorder="1" applyAlignment="1">
      <alignment horizontal="center" vertical="center" wrapText="1"/>
    </xf>
    <xf numFmtId="0" fontId="28" fillId="8" borderId="1" xfId="0" applyFont="1" applyFill="1" applyBorder="1" applyAlignment="1">
      <alignment vertical="center" wrapText="1"/>
    </xf>
    <xf numFmtId="9" fontId="26" fillId="2" borderId="1" xfId="3" applyFont="1" applyFill="1" applyBorder="1" applyAlignment="1">
      <alignment horizontal="center" vertical="center" wrapText="1"/>
    </xf>
    <xf numFmtId="9" fontId="28" fillId="0" borderId="9" xfId="3" applyFont="1" applyBorder="1" applyAlignment="1">
      <alignment horizontal="center" vertical="center" wrapText="1"/>
    </xf>
    <xf numFmtId="9" fontId="18" fillId="0" borderId="19" xfId="0" applyNumberFormat="1" applyFont="1" applyBorder="1" applyAlignment="1">
      <alignment horizontal="center" vertical="center" wrapText="1"/>
    </xf>
    <xf numFmtId="0" fontId="12" fillId="8" borderId="1" xfId="0" applyFont="1" applyFill="1" applyBorder="1" applyAlignment="1">
      <alignment horizontal="justify" vertical="center" wrapText="1"/>
    </xf>
    <xf numFmtId="9" fontId="12" fillId="10" borderId="1" xfId="3" applyFont="1" applyFill="1" applyBorder="1" applyAlignment="1">
      <alignment horizontal="center" vertical="center" wrapText="1"/>
    </xf>
    <xf numFmtId="9" fontId="6" fillId="10" borderId="26" xfId="0" applyNumberFormat="1"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8" fillId="8" borderId="1" xfId="0" applyFont="1" applyFill="1" applyBorder="1" applyAlignment="1">
      <alignment horizontal="justify" vertical="center" wrapText="1"/>
    </xf>
    <xf numFmtId="0" fontId="26" fillId="8" borderId="1" xfId="0" applyFont="1" applyFill="1" applyBorder="1" applyAlignment="1">
      <alignment horizontal="justify" vertical="center" wrapText="1"/>
    </xf>
    <xf numFmtId="0" fontId="18" fillId="11" borderId="1" xfId="0" applyFont="1" applyFill="1" applyBorder="1" applyAlignment="1">
      <alignment horizontal="justify" vertical="center" wrapText="1"/>
    </xf>
    <xf numFmtId="0" fontId="23" fillId="11" borderId="1" xfId="0" applyFont="1" applyFill="1" applyBorder="1" applyAlignment="1">
      <alignment horizontal="justify" vertical="center" wrapText="1"/>
    </xf>
    <xf numFmtId="9" fontId="6" fillId="0" borderId="1" xfId="0" applyNumberFormat="1" applyFont="1" applyBorder="1" applyAlignment="1">
      <alignment horizontal="center" vertical="center" wrapText="1"/>
    </xf>
    <xf numFmtId="10" fontId="6" fillId="0" borderId="26" xfId="0" applyNumberFormat="1" applyFont="1" applyBorder="1" applyAlignment="1">
      <alignment horizontal="center" vertical="center" wrapText="1"/>
    </xf>
    <xf numFmtId="0" fontId="6" fillId="12" borderId="1" xfId="0" applyFont="1" applyFill="1" applyBorder="1" applyAlignment="1">
      <alignment horizontal="center" vertical="center" wrapText="1"/>
    </xf>
    <xf numFmtId="9" fontId="19" fillId="2" borderId="1" xfId="0" applyNumberFormat="1" applyFont="1" applyFill="1" applyBorder="1" applyAlignment="1">
      <alignment horizontal="center" vertical="center" wrapText="1"/>
    </xf>
    <xf numFmtId="9" fontId="0" fillId="0" borderId="1" xfId="3" applyFont="1" applyBorder="1" applyAlignment="1">
      <alignment horizontal="center" vertical="center"/>
    </xf>
    <xf numFmtId="9" fontId="22" fillId="0" borderId="1"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28" fillId="2" borderId="1" xfId="3" applyFont="1" applyFill="1" applyBorder="1" applyAlignment="1">
      <alignment horizontal="center" vertical="center" wrapText="1"/>
    </xf>
    <xf numFmtId="9" fontId="26" fillId="0" borderId="1" xfId="3" applyFont="1" applyBorder="1" applyAlignment="1">
      <alignment horizontal="center" vertical="center" wrapText="1"/>
    </xf>
    <xf numFmtId="167" fontId="12" fillId="2" borderId="19" xfId="0" applyNumberFormat="1" applyFont="1" applyFill="1" applyBorder="1" applyAlignment="1">
      <alignment horizontal="center" vertical="center" wrapText="1"/>
    </xf>
    <xf numFmtId="9" fontId="18" fillId="0" borderId="19" xfId="3" applyFont="1" applyBorder="1" applyAlignment="1">
      <alignment horizontal="center" vertical="center" wrapText="1"/>
    </xf>
    <xf numFmtId="0" fontId="19" fillId="13" borderId="24" xfId="0" applyFont="1" applyFill="1" applyBorder="1" applyAlignment="1">
      <alignment horizontal="justify" vertical="center" wrapText="1"/>
    </xf>
    <xf numFmtId="9" fontId="21" fillId="0" borderId="1" xfId="0" applyNumberFormat="1" applyFont="1" applyBorder="1" applyAlignment="1">
      <alignment horizontal="center" vertical="center" wrapText="1"/>
    </xf>
    <xf numFmtId="9" fontId="18" fillId="2" borderId="1" xfId="0" applyNumberFormat="1" applyFont="1" applyFill="1" applyBorder="1" applyAlignment="1">
      <alignment horizontal="center" vertical="center" wrapText="1"/>
    </xf>
    <xf numFmtId="0" fontId="26" fillId="14" borderId="1" xfId="0" applyFont="1" applyFill="1" applyBorder="1" applyAlignment="1">
      <alignment horizontal="left" vertical="top" wrapText="1"/>
    </xf>
    <xf numFmtId="9" fontId="26" fillId="0" borderId="26" xfId="3" applyFont="1" applyBorder="1" applyAlignment="1">
      <alignment horizontal="center" vertical="center" wrapText="1"/>
    </xf>
    <xf numFmtId="0" fontId="26" fillId="15" borderId="1" xfId="0" applyFont="1" applyFill="1" applyBorder="1" applyAlignment="1">
      <alignment horizontal="justify" vertical="center" wrapText="1"/>
    </xf>
    <xf numFmtId="9" fontId="11" fillId="2" borderId="44" xfId="3" applyFont="1" applyFill="1" applyBorder="1" applyAlignment="1">
      <alignment horizontal="center" vertical="center" wrapText="1"/>
    </xf>
    <xf numFmtId="9" fontId="22" fillId="0" borderId="44" xfId="0" applyNumberFormat="1" applyFont="1" applyBorder="1" applyAlignment="1">
      <alignment horizontal="center" vertical="center" wrapText="1"/>
    </xf>
    <xf numFmtId="9" fontId="21" fillId="2" borderId="44" xfId="0" applyNumberFormat="1" applyFont="1" applyFill="1" applyBorder="1" applyAlignment="1">
      <alignment horizontal="center" vertical="center" wrapText="1"/>
    </xf>
    <xf numFmtId="9" fontId="21" fillId="2" borderId="44" xfId="3" applyFont="1" applyFill="1" applyBorder="1" applyAlignment="1">
      <alignment horizontal="center" vertical="center" wrapText="1"/>
    </xf>
    <xf numFmtId="9" fontId="21" fillId="2" borderId="52" xfId="0" applyNumberFormat="1" applyFont="1" applyFill="1" applyBorder="1" applyAlignment="1">
      <alignment horizontal="center" vertical="center" wrapText="1"/>
    </xf>
    <xf numFmtId="9" fontId="19" fillId="2" borderId="1" xfId="3" applyFont="1" applyFill="1" applyBorder="1" applyAlignment="1">
      <alignment horizontal="center" vertical="center" wrapText="1"/>
    </xf>
    <xf numFmtId="9" fontId="19" fillId="0" borderId="0" xfId="0" applyNumberFormat="1" applyFont="1" applyAlignment="1">
      <alignment horizontal="justify" vertical="center" wrapText="1"/>
    </xf>
    <xf numFmtId="9" fontId="6" fillId="10" borderId="1" xfId="3" applyFont="1" applyFill="1" applyBorder="1" applyAlignment="1">
      <alignment horizontal="center" vertical="center" wrapText="1"/>
    </xf>
    <xf numFmtId="9" fontId="12" fillId="2" borderId="26" xfId="0" applyNumberFormat="1" applyFont="1" applyFill="1" applyBorder="1" applyAlignment="1">
      <alignment horizontal="center" vertical="center" wrapText="1"/>
    </xf>
    <xf numFmtId="9" fontId="6" fillId="0" borderId="0" xfId="3" applyFont="1" applyAlignment="1">
      <alignment horizontal="justify" vertical="center" wrapText="1"/>
    </xf>
    <xf numFmtId="10" fontId="2" fillId="0" borderId="1" xfId="0" applyNumberFormat="1" applyFont="1" applyBorder="1" applyAlignment="1">
      <alignment horizontal="center" vertical="center"/>
    </xf>
    <xf numFmtId="9" fontId="35" fillId="0" borderId="64" xfId="0" applyNumberFormat="1" applyFont="1" applyBorder="1" applyAlignment="1">
      <alignment horizontal="center" vertical="center" wrapText="1"/>
    </xf>
    <xf numFmtId="9" fontId="18" fillId="0" borderId="44" xfId="3" applyFont="1" applyBorder="1" applyAlignment="1">
      <alignment horizontal="center" vertical="center" wrapText="1"/>
    </xf>
    <xf numFmtId="9" fontId="18" fillId="0" borderId="1" xfId="3" applyFont="1" applyFill="1" applyBorder="1" applyAlignment="1">
      <alignment horizontal="center" vertical="center" wrapText="1"/>
    </xf>
    <xf numFmtId="9" fontId="12" fillId="0" borderId="9" xfId="3" applyFont="1" applyBorder="1" applyAlignment="1">
      <alignment horizontal="center" vertical="center" wrapText="1"/>
    </xf>
    <xf numFmtId="167" fontId="12" fillId="0" borderId="19" xfId="3" applyNumberFormat="1" applyFont="1" applyBorder="1" applyAlignment="1">
      <alignment horizontal="center" vertical="center" wrapText="1"/>
    </xf>
    <xf numFmtId="0" fontId="18" fillId="8" borderId="26" xfId="0" applyFont="1" applyFill="1" applyBorder="1" applyAlignment="1">
      <alignment horizontal="justify" vertical="top" wrapText="1"/>
    </xf>
    <xf numFmtId="9" fontId="29" fillId="0" borderId="1" xfId="0" applyNumberFormat="1" applyFont="1" applyBorder="1" applyAlignment="1">
      <alignment horizontal="center" vertical="center" wrapText="1"/>
    </xf>
    <xf numFmtId="9" fontId="29" fillId="2" borderId="1" xfId="0" applyNumberFormat="1" applyFont="1" applyFill="1" applyBorder="1" applyAlignment="1">
      <alignment horizontal="center" vertical="center" wrapText="1"/>
    </xf>
    <xf numFmtId="9" fontId="6" fillId="0" borderId="1" xfId="3" applyFont="1" applyBorder="1" applyAlignment="1">
      <alignment horizontal="center" vertical="center" wrapText="1"/>
    </xf>
    <xf numFmtId="167" fontId="6" fillId="0" borderId="26" xfId="0" applyNumberFormat="1" applyFont="1" applyBorder="1" applyAlignment="1">
      <alignment horizontal="center" vertical="center" wrapText="1"/>
    </xf>
    <xf numFmtId="0" fontId="28" fillId="16" borderId="24" xfId="0" applyFont="1" applyFill="1" applyBorder="1" applyAlignment="1">
      <alignment horizontal="left" vertical="center" wrapText="1"/>
    </xf>
    <xf numFmtId="0" fontId="27" fillId="8" borderId="1" xfId="0" applyFont="1" applyFill="1" applyBorder="1" applyAlignment="1">
      <alignment horizontal="justify" vertical="center" wrapText="1"/>
    </xf>
    <xf numFmtId="0" fontId="28" fillId="16" borderId="24" xfId="0" applyFont="1" applyFill="1" applyBorder="1" applyAlignment="1">
      <alignment vertical="center" wrapText="1"/>
    </xf>
    <xf numFmtId="9" fontId="27" fillId="2" borderId="26" xfId="3"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34" fillId="0" borderId="0" xfId="3" applyFont="1" applyAlignment="1">
      <alignment horizontal="center" vertical="center" wrapText="1"/>
    </xf>
    <xf numFmtId="9" fontId="34" fillId="0" borderId="1" xfId="3" applyFont="1" applyBorder="1" applyAlignment="1">
      <alignment horizontal="center" vertical="center" wrapText="1"/>
    </xf>
    <xf numFmtId="9" fontId="18" fillId="0" borderId="45"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9" fontId="18" fillId="0" borderId="8" xfId="3" applyFont="1" applyBorder="1" applyAlignment="1">
      <alignment horizontal="center" vertical="center" wrapText="1"/>
    </xf>
    <xf numFmtId="9" fontId="18" fillId="0" borderId="12" xfId="3" applyFont="1" applyBorder="1" applyAlignment="1">
      <alignment horizontal="center" vertical="center" wrapText="1"/>
    </xf>
    <xf numFmtId="14" fontId="18" fillId="0" borderId="12"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10" fontId="11" fillId="2" borderId="44" xfId="0" applyNumberFormat="1" applyFont="1" applyFill="1" applyBorder="1" applyAlignment="1">
      <alignment horizontal="center" vertical="center" wrapText="1"/>
    </xf>
    <xf numFmtId="1" fontId="34" fillId="0" borderId="0" xfId="3" applyNumberFormat="1" applyFont="1" applyAlignment="1">
      <alignment horizontal="center" vertical="center" wrapText="1"/>
    </xf>
    <xf numFmtId="1" fontId="34" fillId="0" borderId="1" xfId="3" applyNumberFormat="1" applyFont="1" applyBorder="1" applyAlignment="1">
      <alignment horizontal="center" vertical="center" wrapText="1"/>
    </xf>
    <xf numFmtId="9" fontId="6" fillId="0" borderId="0" xfId="3" applyFont="1" applyAlignment="1">
      <alignment horizontal="justify" vertical="top" wrapText="1"/>
    </xf>
    <xf numFmtId="167" fontId="19" fillId="2" borderId="1" xfId="3" applyNumberFormat="1" applyFont="1" applyFill="1" applyBorder="1" applyAlignment="1">
      <alignment horizontal="center" vertical="center" wrapText="1"/>
    </xf>
    <xf numFmtId="167" fontId="6" fillId="0" borderId="1" xfId="0" applyNumberFormat="1" applyFont="1" applyBorder="1" applyAlignment="1">
      <alignment horizontal="center" vertical="center" wrapText="1"/>
    </xf>
    <xf numFmtId="9" fontId="11" fillId="2" borderId="15" xfId="0" applyNumberFormat="1" applyFont="1" applyFill="1" applyBorder="1" applyAlignment="1">
      <alignment horizontal="center" vertical="center" wrapText="1"/>
    </xf>
    <xf numFmtId="9" fontId="22" fillId="2" borderId="1" xfId="3" applyFont="1" applyFill="1" applyBorder="1" applyAlignment="1">
      <alignment horizontal="center" vertical="center" wrapText="1"/>
    </xf>
    <xf numFmtId="9" fontId="22" fillId="0" borderId="1" xfId="3" applyFont="1" applyBorder="1" applyAlignment="1">
      <alignment horizontal="center" vertical="center" wrapText="1"/>
    </xf>
    <xf numFmtId="9" fontId="11" fillId="2"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67" fontId="11" fillId="2" borderId="1" xfId="3" applyNumberFormat="1" applyFont="1" applyFill="1" applyBorder="1" applyAlignment="1">
      <alignment horizontal="center" vertical="center" wrapText="1"/>
    </xf>
    <xf numFmtId="9" fontId="21" fillId="0" borderId="8" xfId="3" applyFont="1" applyBorder="1" applyAlignment="1">
      <alignment horizontal="center" vertical="center" wrapText="1"/>
    </xf>
    <xf numFmtId="167" fontId="22" fillId="0" borderId="1" xfId="3" applyNumberFormat="1" applyFont="1" applyBorder="1" applyAlignment="1">
      <alignment horizontal="center" vertical="center" wrapText="1"/>
    </xf>
    <xf numFmtId="167" fontId="22" fillId="0" borderId="26" xfId="3" applyNumberFormat="1" applyFont="1" applyBorder="1" applyAlignment="1">
      <alignment horizontal="center" vertical="center" wrapText="1"/>
    </xf>
    <xf numFmtId="9" fontId="18" fillId="2" borderId="26" xfId="3" applyFont="1" applyFill="1" applyBorder="1" applyAlignment="1">
      <alignment horizontal="center" vertical="center" wrapText="1"/>
    </xf>
    <xf numFmtId="167" fontId="18" fillId="2" borderId="1" xfId="3" applyNumberFormat="1"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9" fillId="0" borderId="1" xfId="3" applyFont="1" applyFill="1" applyBorder="1" applyAlignment="1">
      <alignment horizontal="center" vertical="center" wrapText="1"/>
    </xf>
    <xf numFmtId="0" fontId="6" fillId="10" borderId="24" xfId="0" applyFont="1" applyFill="1" applyBorder="1" applyAlignment="1">
      <alignment horizontal="center" vertical="center" wrapText="1"/>
    </xf>
    <xf numFmtId="0" fontId="26" fillId="0" borderId="9" xfId="0" applyFont="1" applyBorder="1" applyAlignment="1">
      <alignment vertical="center" wrapText="1"/>
    </xf>
    <xf numFmtId="0" fontId="26" fillId="2" borderId="9" xfId="0" applyFont="1" applyFill="1" applyBorder="1" applyAlignment="1">
      <alignment horizontal="justify" vertical="center" wrapText="1"/>
    </xf>
    <xf numFmtId="0" fontId="27" fillId="2" borderId="9" xfId="0" applyFont="1" applyFill="1" applyBorder="1" applyAlignment="1">
      <alignment horizontal="center" vertical="center" wrapText="1"/>
    </xf>
    <xf numFmtId="9" fontId="27" fillId="2" borderId="9" xfId="0" applyNumberFormat="1" applyFont="1" applyFill="1" applyBorder="1" applyAlignment="1">
      <alignment horizontal="center" vertical="center" wrapText="1"/>
    </xf>
    <xf numFmtId="9" fontId="19" fillId="2" borderId="9" xfId="3" applyFont="1" applyFill="1" applyBorder="1" applyAlignment="1">
      <alignment horizontal="center" vertical="center" wrapText="1"/>
    </xf>
    <xf numFmtId="0" fontId="6" fillId="0" borderId="51" xfId="0"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26" xfId="3" applyFont="1" applyBorder="1" applyAlignment="1">
      <alignment horizontal="center" vertical="center" wrapText="1"/>
    </xf>
    <xf numFmtId="14" fontId="18" fillId="0" borderId="24" xfId="0" applyNumberFormat="1" applyFont="1" applyBorder="1" applyAlignment="1">
      <alignment horizontal="center" vertical="center" wrapText="1"/>
    </xf>
    <xf numFmtId="166" fontId="23" fillId="0" borderId="24" xfId="4" applyFont="1" applyBorder="1" applyAlignment="1">
      <alignment horizontal="left" vertical="center" wrapText="1"/>
    </xf>
    <xf numFmtId="166" fontId="23" fillId="0" borderId="27" xfId="4" applyFont="1" applyBorder="1" applyAlignment="1">
      <alignment horizontal="left" vertical="center" wrapText="1"/>
    </xf>
    <xf numFmtId="14" fontId="18" fillId="17" borderId="24" xfId="0" applyNumberFormat="1" applyFont="1" applyFill="1" applyBorder="1" applyAlignment="1">
      <alignment horizontal="center" vertical="center" wrapText="1"/>
    </xf>
    <xf numFmtId="167" fontId="6" fillId="0" borderId="0" xfId="0" applyNumberFormat="1" applyFont="1" applyAlignment="1">
      <alignment horizontal="center" vertical="center" wrapText="1"/>
    </xf>
    <xf numFmtId="0" fontId="38" fillId="7" borderId="6" xfId="0" applyFont="1" applyFill="1" applyBorder="1" applyAlignment="1">
      <alignment horizontal="center" vertical="center" wrapText="1"/>
    </xf>
    <xf numFmtId="9" fontId="18" fillId="0" borderId="26" xfId="0" applyNumberFormat="1" applyFont="1" applyBorder="1" applyAlignment="1">
      <alignment horizontal="center" vertical="center" wrapText="1"/>
    </xf>
    <xf numFmtId="0" fontId="26" fillId="17" borderId="24" xfId="0" applyFont="1" applyFill="1" applyBorder="1" applyAlignment="1">
      <alignment horizontal="center" vertical="center" wrapText="1"/>
    </xf>
    <xf numFmtId="0" fontId="28" fillId="17" borderId="24" xfId="0" applyFont="1" applyFill="1" applyBorder="1" applyAlignment="1">
      <alignment horizontal="left" vertical="top" wrapText="1"/>
    </xf>
    <xf numFmtId="9" fontId="18" fillId="17" borderId="1" xfId="3" applyFont="1" applyFill="1" applyBorder="1" applyAlignment="1">
      <alignment horizontal="center" vertical="center" wrapText="1"/>
    </xf>
    <xf numFmtId="9" fontId="19" fillId="17" borderId="1" xfId="3" applyFont="1" applyFill="1" applyBorder="1" applyAlignment="1">
      <alignment horizontal="center" vertical="center" wrapText="1"/>
    </xf>
    <xf numFmtId="0" fontId="19" fillId="17" borderId="24" xfId="0" applyFont="1" applyFill="1" applyBorder="1" applyAlignment="1">
      <alignment horizontal="center" vertical="center" wrapText="1"/>
    </xf>
    <xf numFmtId="0" fontId="22" fillId="17" borderId="24" xfId="0" applyFont="1" applyFill="1" applyBorder="1" applyAlignment="1">
      <alignment horizontal="left" vertical="center" wrapText="1"/>
    </xf>
    <xf numFmtId="0" fontId="22" fillId="0" borderId="24" xfId="0" applyFont="1" applyBorder="1" applyAlignment="1">
      <alignment horizontal="left" vertical="center" wrapText="1"/>
    </xf>
    <xf numFmtId="9" fontId="22" fillId="0" borderId="26" xfId="3" applyFont="1" applyBorder="1" applyAlignment="1">
      <alignment horizontal="center" vertical="center" wrapText="1"/>
    </xf>
    <xf numFmtId="166" fontId="23" fillId="18" borderId="24" xfId="4" applyFont="1" applyFill="1" applyBorder="1" applyAlignment="1">
      <alignment horizontal="left" vertical="center" wrapText="1"/>
    </xf>
    <xf numFmtId="9" fontId="6" fillId="0" borderId="1" xfId="3" applyFont="1" applyFill="1" applyBorder="1" applyAlignment="1">
      <alignment horizontal="center" vertical="center" wrapText="1"/>
    </xf>
    <xf numFmtId="0" fontId="6" fillId="12" borderId="24" xfId="0" applyFont="1" applyFill="1" applyBorder="1" applyAlignment="1">
      <alignment horizontal="center" vertical="center" wrapText="1"/>
    </xf>
    <xf numFmtId="0" fontId="6" fillId="12" borderId="0" xfId="0" applyFont="1" applyFill="1" applyAlignment="1">
      <alignment horizontal="center" vertical="center" wrapText="1"/>
    </xf>
    <xf numFmtId="0" fontId="39" fillId="19" borderId="24" xfId="0" applyFont="1" applyFill="1" applyBorder="1" applyAlignment="1">
      <alignment horizontal="center" vertical="center" wrapText="1"/>
    </xf>
    <xf numFmtId="0" fontId="6" fillId="12" borderId="22" xfId="0" applyFont="1" applyFill="1" applyBorder="1" applyAlignment="1">
      <alignment horizontal="center" vertical="center" wrapText="1"/>
    </xf>
    <xf numFmtId="9" fontId="6" fillId="13" borderId="1" xfId="0" applyNumberFormat="1" applyFont="1" applyFill="1" applyBorder="1" applyAlignment="1">
      <alignment horizontal="center" vertical="center" wrapText="1"/>
    </xf>
    <xf numFmtId="9" fontId="6" fillId="13" borderId="1" xfId="3" applyFont="1" applyFill="1" applyBorder="1" applyAlignment="1">
      <alignment horizontal="center" vertical="center" wrapText="1"/>
    </xf>
    <xf numFmtId="0" fontId="6" fillId="17" borderId="22"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19" fillId="13" borderId="24" xfId="0" applyFont="1" applyFill="1" applyBorder="1" applyAlignment="1">
      <alignment horizontal="left" vertical="center" wrapText="1"/>
    </xf>
    <xf numFmtId="0" fontId="26" fillId="17" borderId="24" xfId="0" applyFont="1" applyFill="1" applyBorder="1" applyAlignment="1">
      <alignment vertical="center" wrapText="1"/>
    </xf>
    <xf numFmtId="0" fontId="34" fillId="0" borderId="53" xfId="0" applyFont="1" applyBorder="1" applyAlignment="1">
      <alignment horizontal="left" vertical="center" wrapText="1"/>
    </xf>
    <xf numFmtId="167" fontId="18" fillId="17" borderId="1" xfId="3" applyNumberFormat="1" applyFont="1" applyFill="1" applyBorder="1" applyAlignment="1">
      <alignment horizontal="center" vertical="center" wrapText="1"/>
    </xf>
    <xf numFmtId="9" fontId="12" fillId="13" borderId="1" xfId="3" applyFont="1" applyFill="1" applyBorder="1" applyAlignment="1">
      <alignment horizontal="center" vertical="center" wrapText="1"/>
    </xf>
    <xf numFmtId="9" fontId="28" fillId="13" borderId="26"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9" fontId="6" fillId="13" borderId="0" xfId="3" applyFont="1" applyFill="1" applyAlignment="1">
      <alignment horizontal="center" vertical="center" wrapText="1"/>
    </xf>
    <xf numFmtId="9" fontId="18" fillId="13" borderId="1" xfId="3"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67" fontId="18" fillId="0" borderId="8" xfId="3" applyNumberFormat="1" applyFont="1" applyBorder="1" applyAlignment="1">
      <alignment horizontal="center" vertical="center" wrapText="1"/>
    </xf>
    <xf numFmtId="9" fontId="6" fillId="0" borderId="0" xfId="3" applyFont="1" applyFill="1" applyAlignment="1">
      <alignment horizontal="center" vertical="center" wrapText="1"/>
    </xf>
    <xf numFmtId="9" fontId="18" fillId="0" borderId="26" xfId="3" applyFont="1" applyFill="1" applyBorder="1" applyAlignment="1">
      <alignment horizontal="center" vertical="center" wrapText="1"/>
    </xf>
    <xf numFmtId="0" fontId="18" fillId="13" borderId="19" xfId="0" applyFont="1" applyFill="1" applyBorder="1" applyAlignment="1">
      <alignment vertical="center" wrapText="1"/>
    </xf>
    <xf numFmtId="0" fontId="6" fillId="0" borderId="0" xfId="0" applyFont="1" applyAlignment="1">
      <alignment horizontal="center" vertical="center" wrapText="1"/>
    </xf>
    <xf numFmtId="0" fontId="7" fillId="0" borderId="32" xfId="0" applyFont="1" applyBorder="1" applyAlignment="1">
      <alignment horizontal="center" vertical="top" wrapText="1"/>
    </xf>
    <xf numFmtId="0" fontId="7" fillId="0" borderId="30" xfId="0" applyFont="1" applyBorder="1" applyAlignment="1">
      <alignment horizontal="center" vertical="top"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4" fillId="4" borderId="4"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 fillId="0" borderId="3" xfId="0" applyFont="1" applyBorder="1" applyAlignment="1">
      <alignment horizontal="center" vertical="top" wrapText="1"/>
    </xf>
    <xf numFmtId="0" fontId="7" fillId="0" borderId="2" xfId="0" applyFont="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29" xfId="0" applyFont="1" applyBorder="1" applyAlignment="1">
      <alignment horizontal="center" vertical="top" wrapText="1"/>
    </xf>
    <xf numFmtId="0" fontId="7" fillId="0" borderId="28" xfId="0" applyFont="1" applyBorder="1" applyAlignment="1">
      <alignment horizontal="center" vertical="top" wrapText="1"/>
    </xf>
    <xf numFmtId="0" fontId="9" fillId="0" borderId="41" xfId="0" applyFont="1" applyBorder="1" applyAlignment="1">
      <alignment horizontal="left" vertical="center" wrapText="1"/>
    </xf>
    <xf numFmtId="0" fontId="9" fillId="0" borderId="49" xfId="0" applyFont="1" applyBorder="1" applyAlignment="1">
      <alignment horizontal="left" vertical="center" wrapText="1"/>
    </xf>
    <xf numFmtId="0" fontId="9" fillId="0" borderId="42" xfId="0" applyFont="1" applyBorder="1" applyAlignment="1">
      <alignment horizontal="left" vertical="center" wrapText="1"/>
    </xf>
    <xf numFmtId="0" fontId="9" fillId="0" borderId="48" xfId="0" applyFont="1" applyBorder="1" applyAlignment="1">
      <alignment horizontal="left" vertical="center" wrapText="1"/>
    </xf>
    <xf numFmtId="0" fontId="9" fillId="0" borderId="43" xfId="0" applyFont="1" applyBorder="1" applyAlignment="1">
      <alignment horizontal="left" vertical="center" wrapText="1"/>
    </xf>
    <xf numFmtId="0" fontId="9" fillId="0" borderId="47" xfId="0" applyFont="1" applyBorder="1" applyAlignment="1">
      <alignment horizontal="left" vertical="center" wrapText="1"/>
    </xf>
    <xf numFmtId="0" fontId="28" fillId="13" borderId="1" xfId="0" applyFont="1" applyFill="1" applyBorder="1" applyAlignment="1">
      <alignment horizontal="justify" vertical="center" wrapText="1"/>
    </xf>
    <xf numFmtId="0" fontId="28" fillId="13" borderId="26" xfId="0" applyFont="1" applyFill="1" applyBorder="1" applyAlignment="1">
      <alignment horizontal="justify"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18" fillId="2" borderId="1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0" xfId="0" applyFont="1" applyAlignment="1">
      <alignment horizontal="center" vertical="top" wrapText="1"/>
    </xf>
    <xf numFmtId="0" fontId="10" fillId="0" borderId="0" xfId="0" applyFont="1" applyAlignment="1">
      <alignment horizontal="left" vertical="top"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7" xfId="0" applyFont="1" applyBorder="1" applyAlignment="1">
      <alignment horizontal="left" vertical="center" wrapText="1"/>
    </xf>
    <xf numFmtId="0" fontId="14" fillId="4" borderId="6"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9" fillId="0" borderId="0" xfId="0" applyFont="1" applyAlignment="1">
      <alignment horizontal="center" vertical="top" wrapText="1"/>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2" borderId="1" xfId="0" applyFont="1" applyFill="1" applyBorder="1" applyAlignment="1">
      <alignment horizontal="justify" vertical="center"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10"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31" xfId="0" applyFont="1" applyBorder="1" applyAlignment="1">
      <alignment horizontal="center" vertical="top" wrapText="1"/>
    </xf>
    <xf numFmtId="0" fontId="7" fillId="0" borderId="33" xfId="0" applyFont="1" applyBorder="1" applyAlignment="1">
      <alignment horizontal="center" vertical="top" wrapText="1"/>
    </xf>
    <xf numFmtId="0" fontId="18" fillId="0" borderId="19" xfId="0" applyFont="1" applyBorder="1" applyAlignment="1">
      <alignment horizontal="left" vertical="center" wrapText="1"/>
    </xf>
    <xf numFmtId="0" fontId="18" fillId="0" borderId="1" xfId="0" applyFont="1" applyBorder="1" applyAlignment="1">
      <alignment horizontal="left" vertical="center" wrapText="1"/>
    </xf>
    <xf numFmtId="0" fontId="6" fillId="0" borderId="0" xfId="0" applyFont="1" applyAlignment="1">
      <alignment horizontal="center" vertical="top"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 xfId="0" applyFont="1" applyBorder="1" applyAlignment="1">
      <alignment horizontal="left" vertical="top" wrapText="1"/>
    </xf>
    <xf numFmtId="0" fontId="19" fillId="2" borderId="1"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7" fillId="0" borderId="20" xfId="0" applyFont="1" applyBorder="1" applyAlignment="1">
      <alignment horizontal="center" vertical="top"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8"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2" borderId="1" xfId="0" applyFont="1" applyFill="1" applyBorder="1" applyAlignment="1">
      <alignment horizontal="center" vertical="top" wrapText="1"/>
    </xf>
    <xf numFmtId="0" fontId="26" fillId="2" borderId="1" xfId="0"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9" xfId="0" applyFont="1" applyBorder="1" applyAlignment="1">
      <alignment horizontal="justify" wrapText="1"/>
    </xf>
    <xf numFmtId="0" fontId="26" fillId="0" borderId="1" xfId="0" applyFont="1" applyBorder="1" applyAlignment="1">
      <alignment horizontal="justify" wrapText="1"/>
    </xf>
    <xf numFmtId="0" fontId="26" fillId="0" borderId="50" xfId="0" applyFont="1" applyBorder="1" applyAlignment="1">
      <alignment horizontal="center" vertical="center" wrapText="1"/>
    </xf>
    <xf numFmtId="0" fontId="13" fillId="3" borderId="40" xfId="0" applyFont="1" applyFill="1" applyBorder="1" applyAlignment="1">
      <alignment horizontal="center" vertical="center" wrapText="1"/>
    </xf>
    <xf numFmtId="0" fontId="27" fillId="2" borderId="1" xfId="0" applyFont="1" applyFill="1" applyBorder="1" applyAlignment="1">
      <alignment horizontal="justify"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8" fillId="2" borderId="19" xfId="0" applyFont="1" applyFill="1" applyBorder="1" applyAlignment="1">
      <alignment horizontal="justify" vertical="center" wrapText="1"/>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6" xfId="0" applyFont="1" applyBorder="1" applyAlignment="1">
      <alignment horizontal="center" vertical="center" wrapText="1"/>
    </xf>
    <xf numFmtId="166" fontId="23" fillId="5" borderId="1" xfId="4" applyFont="1" applyFill="1" applyBorder="1" applyAlignment="1">
      <alignment horizontal="center" vertical="center" wrapText="1"/>
    </xf>
    <xf numFmtId="166" fontId="23" fillId="5" borderId="26" xfId="4" applyFont="1" applyFill="1" applyBorder="1" applyAlignment="1">
      <alignment horizontal="center" vertical="center" wrapText="1"/>
    </xf>
    <xf numFmtId="166" fontId="23" fillId="0" borderId="1" xfId="4" applyFont="1" applyBorder="1" applyAlignment="1">
      <alignment horizontal="center" vertical="center" wrapText="1"/>
    </xf>
    <xf numFmtId="166" fontId="23" fillId="0" borderId="26" xfId="4" applyFont="1" applyBorder="1" applyAlignment="1">
      <alignment horizontal="center" vertical="center" wrapText="1"/>
    </xf>
    <xf numFmtId="166" fontId="23" fillId="6" borderId="19" xfId="4" applyFont="1" applyFill="1" applyBorder="1" applyAlignment="1">
      <alignment horizontal="justify" vertical="center" wrapText="1"/>
    </xf>
    <xf numFmtId="166" fontId="23" fillId="6" borderId="1" xfId="4" applyFont="1" applyFill="1" applyBorder="1" applyAlignment="1">
      <alignment horizontal="justify" vertical="center" wrapText="1"/>
    </xf>
    <xf numFmtId="0" fontId="18" fillId="0" borderId="19" xfId="0" applyFont="1" applyBorder="1" applyAlignment="1">
      <alignment horizontal="justify" vertical="center" wrapText="1"/>
    </xf>
    <xf numFmtId="166" fontId="23" fillId="0" borderId="19" xfId="4" applyFont="1" applyBorder="1" applyAlignment="1">
      <alignment horizontal="center" vertical="center" wrapText="1"/>
    </xf>
    <xf numFmtId="0" fontId="18" fillId="0" borderId="4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7" fillId="0" borderId="0" xfId="0" applyFont="1" applyAlignment="1">
      <alignment horizontal="center" vertical="center" wrapText="1"/>
    </xf>
    <xf numFmtId="166" fontId="23" fillId="0" borderId="21" xfId="4" applyFont="1" applyBorder="1" applyAlignment="1">
      <alignment horizontal="center" vertical="center" wrapText="1"/>
    </xf>
    <xf numFmtId="166" fontId="23" fillId="0" borderId="23" xfId="4" applyFont="1" applyBorder="1" applyAlignment="1">
      <alignment horizontal="center" vertical="center" wrapText="1"/>
    </xf>
    <xf numFmtId="166" fontId="23" fillId="0" borderId="25" xfId="4" applyFont="1" applyBorder="1" applyAlignment="1">
      <alignment horizontal="center" vertical="center" wrapText="1"/>
    </xf>
    <xf numFmtId="0" fontId="9" fillId="0" borderId="4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7" xfId="0" applyFont="1" applyBorder="1" applyAlignment="1">
      <alignment horizontal="center" vertical="center" wrapText="1"/>
    </xf>
    <xf numFmtId="0" fontId="21" fillId="2" borderId="61"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1" xfId="0" applyFont="1" applyBorder="1" applyAlignment="1">
      <alignment horizontal="center" vertical="center" wrapText="1"/>
    </xf>
    <xf numFmtId="0" fontId="21" fillId="2" borderId="8" xfId="0" applyFont="1" applyFill="1" applyBorder="1" applyAlignment="1">
      <alignment horizontal="justify" vertical="center" wrapText="1"/>
    </xf>
    <xf numFmtId="0" fontId="21" fillId="2" borderId="9" xfId="0" applyFont="1" applyFill="1" applyBorder="1" applyAlignment="1">
      <alignment horizontal="justify" vertical="center" wrapText="1"/>
    </xf>
    <xf numFmtId="0" fontId="25" fillId="2" borderId="0" xfId="0" applyFont="1" applyFill="1" applyAlignment="1">
      <alignment horizontal="center" vertical="center"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10" fillId="0" borderId="20"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28" xfId="0" applyFont="1" applyBorder="1" applyAlignment="1">
      <alignment horizontal="left" vertical="top"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9" fillId="0" borderId="1" xfId="0"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0" borderId="36" xfId="0" applyFont="1" applyBorder="1" applyAlignment="1">
      <alignment horizontal="center" vertical="center" wrapText="1"/>
    </xf>
    <xf numFmtId="0" fontId="33" fillId="2" borderId="1" xfId="0" applyFont="1" applyFill="1" applyBorder="1" applyAlignment="1">
      <alignment horizontal="left"/>
    </xf>
    <xf numFmtId="0" fontId="14" fillId="2" borderId="11"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32" fillId="0" borderId="38" xfId="0" applyFont="1" applyBorder="1" applyAlignment="1">
      <alignment horizontal="center" vertical="center"/>
    </xf>
    <xf numFmtId="0" fontId="32" fillId="0" borderId="35" xfId="0" applyFont="1" applyBorder="1" applyAlignment="1">
      <alignment horizontal="center" vertical="center"/>
    </xf>
    <xf numFmtId="0" fontId="1" fillId="2" borderId="1" xfId="0" applyFont="1" applyFill="1" applyBorder="1" applyAlignment="1">
      <alignment horizontal="left"/>
    </xf>
    <xf numFmtId="0" fontId="5" fillId="2" borderId="1" xfId="0" applyFont="1" applyFill="1" applyBorder="1" applyAlignment="1">
      <alignment horizontal="left"/>
    </xf>
    <xf numFmtId="0" fontId="1" fillId="2" borderId="38" xfId="0" applyFont="1" applyFill="1" applyBorder="1" applyAlignment="1">
      <alignment horizontal="left"/>
    </xf>
    <xf numFmtId="0" fontId="5" fillId="2" borderId="35" xfId="0" applyFont="1" applyFill="1" applyBorder="1" applyAlignment="1">
      <alignment horizontal="left"/>
    </xf>
    <xf numFmtId="0" fontId="33" fillId="2" borderId="38" xfId="0" applyFont="1" applyFill="1" applyBorder="1" applyAlignment="1">
      <alignment horizontal="left"/>
    </xf>
    <xf numFmtId="0" fontId="33" fillId="2" borderId="35" xfId="0" applyFont="1" applyFill="1" applyBorder="1" applyAlignment="1">
      <alignment horizontal="left"/>
    </xf>
    <xf numFmtId="0" fontId="32" fillId="0" borderId="38" xfId="0" applyFont="1" applyBorder="1" applyAlignment="1">
      <alignment horizontal="center"/>
    </xf>
    <xf numFmtId="0" fontId="32" fillId="0" borderId="35" xfId="0" applyFont="1" applyBorder="1" applyAlignment="1">
      <alignment horizontal="center"/>
    </xf>
    <xf numFmtId="0" fontId="3" fillId="2" borderId="1" xfId="0" applyFont="1" applyFill="1" applyBorder="1" applyAlignment="1">
      <alignment horizontal="left"/>
    </xf>
    <xf numFmtId="0" fontId="3" fillId="2" borderId="38" xfId="0" applyFont="1" applyFill="1" applyBorder="1" applyAlignment="1">
      <alignment horizontal="left"/>
    </xf>
    <xf numFmtId="9" fontId="40"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xf>
    <xf numFmtId="9" fontId="32" fillId="0" borderId="1" xfId="0" applyNumberFormat="1" applyFont="1" applyBorder="1" applyAlignment="1">
      <alignment horizontal="left" indent="2"/>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103373</xdr:colOff>
      <xdr:row>13</xdr:row>
      <xdr:rowOff>78154</xdr:rowOff>
    </xdr:from>
    <xdr:to>
      <xdr:col>0</xdr:col>
      <xdr:colOff>685540</xdr:colOff>
      <xdr:row>17</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19</xdr:row>
      <xdr:rowOff>486265</xdr:rowOff>
    </xdr:from>
    <xdr:to>
      <xdr:col>0</xdr:col>
      <xdr:colOff>797248</xdr:colOff>
      <xdr:row>19</xdr:row>
      <xdr:rowOff>1486680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20</xdr:row>
      <xdr:rowOff>847874</xdr:rowOff>
    </xdr:to>
    <xdr:pic>
      <xdr:nvPicPr>
        <xdr:cNvPr id="2" name="Imagen 1">
          <a:extLst>
            <a:ext uri="{FF2B5EF4-FFF2-40B4-BE49-F238E27FC236}">
              <a16:creationId xmlns:a16="http://schemas.microsoft.com/office/drawing/2014/main" id="{FB78D025-4DEA-7F4D-97D8-3B6DB82B77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892692"/>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146539</xdr:colOff>
      <xdr:row>0</xdr:row>
      <xdr:rowOff>136770</xdr:rowOff>
    </xdr:from>
    <xdr:ext cx="2881922" cy="742461"/>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4" cstate="print"/>
        <a:stretch>
          <a:fillRect/>
        </a:stretch>
      </xdr:blipFill>
      <xdr:spPr>
        <a:xfrm>
          <a:off x="1025770" y="136770"/>
          <a:ext cx="2881922" cy="7424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15690</xdr:col>
      <xdr:colOff>0</xdr:colOff>
      <xdr:row>12</xdr:row>
      <xdr:rowOff>0</xdr:rowOff>
    </xdr:from>
    <xdr:to>
      <xdr:col>15690</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15691</xdr:col>
      <xdr:colOff>55562</xdr:colOff>
      <xdr:row>22</xdr:row>
      <xdr:rowOff>0</xdr:rowOff>
    </xdr:from>
    <xdr:to>
      <xdr:col>15691</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15691</xdr:col>
      <xdr:colOff>443180</xdr:colOff>
      <xdr:row>22</xdr:row>
      <xdr:rowOff>40788</xdr:rowOff>
    </xdr:from>
    <xdr:to>
      <xdr:col>15691</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15691</xdr:col>
      <xdr:colOff>50008</xdr:colOff>
      <xdr:row>0</xdr:row>
      <xdr:rowOff>83345</xdr:rowOff>
    </xdr:from>
    <xdr:to>
      <xdr:col>15692</xdr:col>
      <xdr:colOff>1567130</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15687</xdr:col>
      <xdr:colOff>654844</xdr:colOff>
      <xdr:row>9</xdr:row>
      <xdr:rowOff>130967</xdr:rowOff>
    </xdr:from>
    <xdr:to>
      <xdr:col>15688</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15691</xdr:col>
      <xdr:colOff>369096</xdr:colOff>
      <xdr:row>9</xdr:row>
      <xdr:rowOff>294787</xdr:rowOff>
    </xdr:from>
    <xdr:to>
      <xdr:col>15691</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296333</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18</xdr:row>
      <xdr:rowOff>219075</xdr:rowOff>
    </xdr:from>
    <xdr:to>
      <xdr:col>0</xdr:col>
      <xdr:colOff>745521</xdr:colOff>
      <xdr:row>18</xdr:row>
      <xdr:rowOff>1269094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643658"/>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127000</xdr:rowOff>
    </xdr:from>
    <xdr:to>
      <xdr:col>0</xdr:col>
      <xdr:colOff>812039</xdr:colOff>
      <xdr:row>19</xdr:row>
      <xdr:rowOff>974874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1821583"/>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306916</xdr:colOff>
      <xdr:row>0</xdr:row>
      <xdr:rowOff>169332</xdr:rowOff>
    </xdr:from>
    <xdr:ext cx="3566583"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185333" y="169332"/>
          <a:ext cx="3566583"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941917</xdr:rowOff>
    </xdr:from>
    <xdr:to>
      <xdr:col>0</xdr:col>
      <xdr:colOff>707924</xdr:colOff>
      <xdr:row>14</xdr:row>
      <xdr:rowOff>2794001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9834"/>
          <a:ext cx="707924" cy="324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15</xdr:row>
      <xdr:rowOff>603251</xdr:rowOff>
    </xdr:from>
    <xdr:to>
      <xdr:col>0</xdr:col>
      <xdr:colOff>802481</xdr:colOff>
      <xdr:row>15</xdr:row>
      <xdr:rowOff>1606212</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9588501"/>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380999</xdr:rowOff>
    </xdr:from>
    <xdr:to>
      <xdr:col>0</xdr:col>
      <xdr:colOff>716789</xdr:colOff>
      <xdr:row>17</xdr:row>
      <xdr:rowOff>159957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070166"/>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444500</xdr:colOff>
      <xdr:row>0</xdr:row>
      <xdr:rowOff>74083</xdr:rowOff>
    </xdr:from>
    <xdr:ext cx="3714750" cy="952500"/>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1322917" y="74083"/>
          <a:ext cx="371475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80818</xdr:colOff>
      <xdr:row>12</xdr:row>
      <xdr:rowOff>773545</xdr:rowOff>
    </xdr:from>
    <xdr:to>
      <xdr:col>0</xdr:col>
      <xdr:colOff>660817</xdr:colOff>
      <xdr:row>17</xdr:row>
      <xdr:rowOff>132335</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18" y="5368636"/>
          <a:ext cx="579999" cy="338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22</xdr:row>
      <xdr:rowOff>173182</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738839"/>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115454</xdr:colOff>
      <xdr:row>0</xdr:row>
      <xdr:rowOff>161636</xdr:rowOff>
    </xdr:from>
    <xdr:ext cx="2881922" cy="742461"/>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992909" y="161636"/>
          <a:ext cx="2881922" cy="74246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28222</xdr:colOff>
      <xdr:row>22</xdr:row>
      <xdr:rowOff>663223</xdr:rowOff>
    </xdr:from>
    <xdr:to>
      <xdr:col>0</xdr:col>
      <xdr:colOff>736146</xdr:colOff>
      <xdr:row>26</xdr:row>
      <xdr:rowOff>1518709</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2" y="17130890"/>
          <a:ext cx="707924" cy="4467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xdr:row>
      <xdr:rowOff>82262</xdr:rowOff>
    </xdr:from>
    <xdr:to>
      <xdr:col>0</xdr:col>
      <xdr:colOff>647700</xdr:colOff>
      <xdr:row>31</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155222</xdr:rowOff>
    </xdr:from>
    <xdr:to>
      <xdr:col>0</xdr:col>
      <xdr:colOff>716789</xdr:colOff>
      <xdr:row>33</xdr:row>
      <xdr:rowOff>1</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6528889"/>
          <a:ext cx="716789" cy="1086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620888</xdr:colOff>
      <xdr:row>0</xdr:row>
      <xdr:rowOff>42333</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4" cstate="print"/>
        <a:stretch>
          <a:fillRect/>
        </a:stretch>
      </xdr:blipFill>
      <xdr:spPr>
        <a:xfrm>
          <a:off x="1495777" y="42333"/>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290284</xdr:colOff>
      <xdr:row>0</xdr:row>
      <xdr:rowOff>108858</xdr:rowOff>
    </xdr:from>
    <xdr:ext cx="3356429" cy="742461"/>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161141" y="108858"/>
          <a:ext cx="3356429" cy="742461"/>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63500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365250" y="635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25</xdr:row>
      <xdr:rowOff>793751</xdr:rowOff>
    </xdr:from>
    <xdr:to>
      <xdr:col>0</xdr:col>
      <xdr:colOff>857251</xdr:colOff>
      <xdr:row>27</xdr:row>
      <xdr:rowOff>0</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5589251"/>
          <a:ext cx="857250"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28</xdr:row>
      <xdr:rowOff>811390</xdr:rowOff>
    </xdr:from>
    <xdr:to>
      <xdr:col>0</xdr:col>
      <xdr:colOff>796102</xdr:colOff>
      <xdr:row>30</xdr:row>
      <xdr:rowOff>278254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7765890"/>
          <a:ext cx="729074" cy="11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0</xdr:rowOff>
    </xdr:from>
    <xdr:ext cx="3556000" cy="952500"/>
    <xdr:pic>
      <xdr:nvPicPr>
        <xdr:cNvPr id="2" name="image1.png">
          <a:extLst>
            <a:ext uri="{FF2B5EF4-FFF2-40B4-BE49-F238E27FC236}">
              <a16:creationId xmlns:a16="http://schemas.microsoft.com/office/drawing/2014/main" id="{42384935-30E8-764D-A1B2-D1C02327C6A6}"/>
            </a:ext>
          </a:extLst>
        </xdr:cNvPr>
        <xdr:cNvPicPr preferRelativeResize="0"/>
      </xdr:nvPicPr>
      <xdr:blipFill>
        <a:blip xmlns:r="http://schemas.openxmlformats.org/officeDocument/2006/relationships" r:embed="rId4" cstate="print"/>
        <a:stretch>
          <a:fillRect/>
        </a:stretch>
      </xdr:blipFill>
      <xdr:spPr>
        <a:xfrm>
          <a:off x="1365250" y="0"/>
          <a:ext cx="35560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804862</xdr:colOff>
      <xdr:row>16</xdr:row>
      <xdr:rowOff>558800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14800"/>
          <a:ext cx="804862"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83456</xdr:colOff>
      <xdr:row>16</xdr:row>
      <xdr:rowOff>914400</xdr:rowOff>
    </xdr:from>
    <xdr:to>
      <xdr:col>0</xdr:col>
      <xdr:colOff>690013</xdr:colOff>
      <xdr:row>18</xdr:row>
      <xdr:rowOff>249466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83456" y="7632700"/>
          <a:ext cx="606557" cy="719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78014</xdr:colOff>
      <xdr:row>18</xdr:row>
      <xdr:rowOff>406400</xdr:rowOff>
    </xdr:from>
    <xdr:to>
      <xdr:col>0</xdr:col>
      <xdr:colOff>794803</xdr:colOff>
      <xdr:row>18</xdr:row>
      <xdr:rowOff>1012371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14" y="85090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158750</xdr:rowOff>
    </xdr:from>
    <xdr:ext cx="3841750" cy="76200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4" cstate="print"/>
        <a:stretch>
          <a:fillRect/>
        </a:stretch>
      </xdr:blipFill>
      <xdr:spPr>
        <a:xfrm>
          <a:off x="1174750" y="158750"/>
          <a:ext cx="3841750" cy="7620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1714500</xdr:rowOff>
    </xdr:from>
    <xdr:to>
      <xdr:col>0</xdr:col>
      <xdr:colOff>825500</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445500"/>
          <a:ext cx="787400" cy="365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273255</xdr:rowOff>
    </xdr:from>
    <xdr:to>
      <xdr:col>0</xdr:col>
      <xdr:colOff>716789</xdr:colOff>
      <xdr:row>27</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1047750</xdr:rowOff>
    </xdr:from>
    <xdr:to>
      <xdr:col>0</xdr:col>
      <xdr:colOff>716789</xdr:colOff>
      <xdr:row>18</xdr:row>
      <xdr:rowOff>85271</xdr:rowOff>
    </xdr:to>
    <xdr:pic>
      <xdr:nvPicPr>
        <xdr:cNvPr id="3" name="Imagen 2">
          <a:extLst>
            <a:ext uri="{FF2B5EF4-FFF2-40B4-BE49-F238E27FC236}">
              <a16:creationId xmlns:a16="http://schemas.microsoft.com/office/drawing/2014/main" id="{65FBBE3D-A988-2A48-8BC9-BB607405C5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00"/>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127000</xdr:rowOff>
    </xdr:from>
    <xdr:ext cx="3143250" cy="793750"/>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1174750" y="127000"/>
          <a:ext cx="3143250" cy="793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146503</xdr:colOff>
      <xdr:row>15</xdr:row>
      <xdr:rowOff>78015</xdr:rowOff>
    </xdr:from>
    <xdr:to>
      <xdr:col>0</xdr:col>
      <xdr:colOff>611539</xdr:colOff>
      <xdr:row>17</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253998</xdr:colOff>
      <xdr:row>0</xdr:row>
      <xdr:rowOff>84666</xdr:rowOff>
    </xdr:from>
    <xdr:ext cx="3937001" cy="80433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4" cstate="print"/>
        <a:stretch>
          <a:fillRect/>
        </a:stretch>
      </xdr:blipFill>
      <xdr:spPr>
        <a:xfrm>
          <a:off x="1142998" y="84666"/>
          <a:ext cx="3937001" cy="80433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500784</xdr:rowOff>
    </xdr:from>
    <xdr:to>
      <xdr:col>0</xdr:col>
      <xdr:colOff>647700</xdr:colOff>
      <xdr:row>19</xdr:row>
      <xdr:rowOff>818861</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55966"/>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707924</xdr:colOff>
      <xdr:row>18</xdr:row>
      <xdr:rowOff>128926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92273"/>
          <a:ext cx="707924" cy="23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0</xdr:col>
      <xdr:colOff>716789</xdr:colOff>
      <xdr:row>20</xdr:row>
      <xdr:rowOff>753343</xdr:rowOff>
    </xdr:to>
    <xdr:pic>
      <xdr:nvPicPr>
        <xdr:cNvPr id="6" name="Imagen 5">
          <a:extLst>
            <a:ext uri="{FF2B5EF4-FFF2-40B4-BE49-F238E27FC236}">
              <a16:creationId xmlns:a16="http://schemas.microsoft.com/office/drawing/2014/main" id="{09754111-01B6-E94E-94C7-8BEE6BA524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575636"/>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148166</xdr:colOff>
      <xdr:row>0</xdr:row>
      <xdr:rowOff>63500</xdr:rowOff>
    </xdr:from>
    <xdr:ext cx="3534833" cy="99483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73666" y="63500"/>
          <a:ext cx="3534833" cy="994833"/>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52DF1D9C-59BB-F24D-A0E7-D384F4D0A6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E268777A-78BB-BF4F-B735-47123E0634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795D6426-334E-EE44-968E-B6EEB2A695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10E7D2FC-5E3C-E24E-80F8-AB2F5FC894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O24"/>
  <sheetViews>
    <sheetView topLeftCell="B14" zoomScale="67" zoomScaleNormal="62" zoomScaleSheetLayoutView="91" workbookViewId="0">
      <selection activeCell="K25" sqref="K25"/>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11" width="18.33203125" style="4" customWidth="1"/>
    <col min="12" max="12" width="18" style="4" customWidth="1"/>
    <col min="13" max="14" width="18.33203125" style="4" customWidth="1"/>
    <col min="15" max="15" width="25.83203125" style="4" customWidth="1"/>
    <col min="16" max="16" width="22.6640625" style="4" customWidth="1"/>
    <col min="17" max="17" width="20.33203125" style="4" customWidth="1"/>
    <col min="18" max="18" width="22.5" style="4" customWidth="1"/>
    <col min="19" max="19" width="25.5" style="4" customWidth="1"/>
    <col min="20" max="20" width="10" style="4" customWidth="1"/>
    <col min="21" max="21" width="15.33203125" style="4" customWidth="1"/>
    <col min="22" max="26" width="0" style="4" hidden="1" customWidth="1"/>
    <col min="27" max="27" width="13.83203125" style="4" customWidth="1"/>
    <col min="28" max="28" width="20.5" style="4" customWidth="1"/>
    <col min="29" max="268" width="11.5" style="4"/>
    <col min="269" max="269" width="14.5" style="4" customWidth="1"/>
    <col min="270" max="270" width="22.1640625" style="4" customWidth="1"/>
    <col min="271" max="271" width="16.83203125" style="4" customWidth="1"/>
    <col min="272" max="272" width="22.6640625" style="4" customWidth="1"/>
    <col min="273" max="273" width="20.33203125" style="4" customWidth="1"/>
    <col min="274" max="274" width="22.5" style="4" customWidth="1"/>
    <col min="275" max="275" width="25.5" style="4" customWidth="1"/>
    <col min="276" max="276" width="10" style="4" customWidth="1"/>
    <col min="277" max="277" width="15.33203125" style="4" customWidth="1"/>
    <col min="278" max="282" width="0" style="4" hidden="1" customWidth="1"/>
    <col min="283" max="283" width="13.83203125" style="4" customWidth="1"/>
    <col min="284" max="284" width="20.5" style="4" customWidth="1"/>
    <col min="285" max="524" width="11.5" style="4"/>
    <col min="525" max="525" width="14.5" style="4" customWidth="1"/>
    <col min="526" max="526" width="22.1640625" style="4" customWidth="1"/>
    <col min="527" max="527" width="16.83203125" style="4" customWidth="1"/>
    <col min="528" max="528" width="22.6640625" style="4" customWidth="1"/>
    <col min="529" max="529" width="20.33203125" style="4" customWidth="1"/>
    <col min="530" max="530" width="22.5" style="4" customWidth="1"/>
    <col min="531" max="531" width="25.5" style="4" customWidth="1"/>
    <col min="532" max="532" width="10" style="4" customWidth="1"/>
    <col min="533" max="533" width="15.33203125" style="4" customWidth="1"/>
    <col min="534" max="538" width="0" style="4" hidden="1" customWidth="1"/>
    <col min="539" max="539" width="13.83203125" style="4" customWidth="1"/>
    <col min="540" max="540" width="20.5" style="4" customWidth="1"/>
    <col min="541" max="780" width="11.5" style="4"/>
    <col min="781" max="781" width="14.5" style="4" customWidth="1"/>
    <col min="782" max="782" width="22.1640625" style="4" customWidth="1"/>
    <col min="783" max="783" width="16.83203125" style="4" customWidth="1"/>
    <col min="784" max="784" width="22.6640625" style="4" customWidth="1"/>
    <col min="785" max="785" width="20.33203125" style="4" customWidth="1"/>
    <col min="786" max="786" width="22.5" style="4" customWidth="1"/>
    <col min="787" max="787" width="25.5" style="4" customWidth="1"/>
    <col min="788" max="788" width="10" style="4" customWidth="1"/>
    <col min="789" max="789" width="15.33203125" style="4" customWidth="1"/>
    <col min="790" max="794" width="0" style="4" hidden="1" customWidth="1"/>
    <col min="795" max="795" width="13.83203125" style="4" customWidth="1"/>
    <col min="796" max="796" width="20.5" style="4" customWidth="1"/>
    <col min="797" max="1036" width="11.5" style="4"/>
    <col min="1037" max="1037" width="14.5" style="4" customWidth="1"/>
    <col min="1038" max="1038" width="22.1640625" style="4" customWidth="1"/>
    <col min="1039" max="1039" width="16.83203125" style="4" customWidth="1"/>
    <col min="1040" max="1040" width="22.6640625" style="4" customWidth="1"/>
    <col min="1041" max="1041" width="20.33203125" style="4" customWidth="1"/>
    <col min="1042" max="1042" width="22.5" style="4" customWidth="1"/>
    <col min="1043" max="1043" width="25.5" style="4" customWidth="1"/>
    <col min="1044" max="1044" width="10" style="4" customWidth="1"/>
    <col min="1045" max="1045" width="15.33203125" style="4" customWidth="1"/>
    <col min="1046" max="1050" width="0" style="4" hidden="1" customWidth="1"/>
    <col min="1051" max="1051" width="13.83203125" style="4" customWidth="1"/>
    <col min="1052" max="1052" width="20.5" style="4" customWidth="1"/>
    <col min="1053" max="1292" width="11.5" style="4"/>
    <col min="1293" max="1293" width="14.5" style="4" customWidth="1"/>
    <col min="1294" max="1294" width="22.1640625" style="4" customWidth="1"/>
    <col min="1295" max="1295" width="16.83203125" style="4" customWidth="1"/>
    <col min="1296" max="1296" width="22.6640625" style="4" customWidth="1"/>
    <col min="1297" max="1297" width="20.33203125" style="4" customWidth="1"/>
    <col min="1298" max="1298" width="22.5" style="4" customWidth="1"/>
    <col min="1299" max="1299" width="25.5" style="4" customWidth="1"/>
    <col min="1300" max="1300" width="10" style="4" customWidth="1"/>
    <col min="1301" max="1301" width="15.33203125" style="4" customWidth="1"/>
    <col min="1302" max="1306" width="0" style="4" hidden="1" customWidth="1"/>
    <col min="1307" max="1307" width="13.83203125" style="4" customWidth="1"/>
    <col min="1308" max="1308" width="20.5" style="4" customWidth="1"/>
    <col min="1309" max="1548" width="11.5" style="4"/>
    <col min="1549" max="1549" width="14.5" style="4" customWidth="1"/>
    <col min="1550" max="1550" width="22.1640625" style="4" customWidth="1"/>
    <col min="1551" max="1551" width="16.83203125" style="4" customWidth="1"/>
    <col min="1552" max="1552" width="22.6640625" style="4" customWidth="1"/>
    <col min="1553" max="1553" width="20.33203125" style="4" customWidth="1"/>
    <col min="1554" max="1554" width="22.5" style="4" customWidth="1"/>
    <col min="1555" max="1555" width="25.5" style="4" customWidth="1"/>
    <col min="1556" max="1556" width="10" style="4" customWidth="1"/>
    <col min="1557" max="1557" width="15.33203125" style="4" customWidth="1"/>
    <col min="1558" max="1562" width="0" style="4" hidden="1" customWidth="1"/>
    <col min="1563" max="1563" width="13.83203125" style="4" customWidth="1"/>
    <col min="1564" max="1564" width="20.5" style="4" customWidth="1"/>
    <col min="1565" max="1804" width="11.5" style="4"/>
    <col min="1805" max="1805" width="14.5" style="4" customWidth="1"/>
    <col min="1806" max="1806" width="22.1640625" style="4" customWidth="1"/>
    <col min="1807" max="1807" width="16.83203125" style="4" customWidth="1"/>
    <col min="1808" max="1808" width="22.6640625" style="4" customWidth="1"/>
    <col min="1809" max="1809" width="20.33203125" style="4" customWidth="1"/>
    <col min="1810" max="1810" width="22.5" style="4" customWidth="1"/>
    <col min="1811" max="1811" width="25.5" style="4" customWidth="1"/>
    <col min="1812" max="1812" width="10" style="4" customWidth="1"/>
    <col min="1813" max="1813" width="15.33203125" style="4" customWidth="1"/>
    <col min="1814" max="1818" width="0" style="4" hidden="1" customWidth="1"/>
    <col min="1819" max="1819" width="13.83203125" style="4" customWidth="1"/>
    <col min="1820" max="1820" width="20.5" style="4" customWidth="1"/>
    <col min="1821" max="2060" width="11.5" style="4"/>
    <col min="2061" max="2061" width="14.5" style="4" customWidth="1"/>
    <col min="2062" max="2062" width="22.1640625" style="4" customWidth="1"/>
    <col min="2063" max="2063" width="16.83203125" style="4" customWidth="1"/>
    <col min="2064" max="2064" width="22.6640625" style="4" customWidth="1"/>
    <col min="2065" max="2065" width="20.33203125" style="4" customWidth="1"/>
    <col min="2066" max="2066" width="22.5" style="4" customWidth="1"/>
    <col min="2067" max="2067" width="25.5" style="4" customWidth="1"/>
    <col min="2068" max="2068" width="10" style="4" customWidth="1"/>
    <col min="2069" max="2069" width="15.33203125" style="4" customWidth="1"/>
    <col min="2070" max="2074" width="0" style="4" hidden="1" customWidth="1"/>
    <col min="2075" max="2075" width="13.83203125" style="4" customWidth="1"/>
    <col min="2076" max="2076" width="20.5" style="4" customWidth="1"/>
    <col min="2077" max="2316" width="11.5" style="4"/>
    <col min="2317" max="2317" width="14.5" style="4" customWidth="1"/>
    <col min="2318" max="2318" width="22.1640625" style="4" customWidth="1"/>
    <col min="2319" max="2319" width="16.83203125" style="4" customWidth="1"/>
    <col min="2320" max="2320" width="22.6640625" style="4" customWidth="1"/>
    <col min="2321" max="2321" width="20.33203125" style="4" customWidth="1"/>
    <col min="2322" max="2322" width="22.5" style="4" customWidth="1"/>
    <col min="2323" max="2323" width="25.5" style="4" customWidth="1"/>
    <col min="2324" max="2324" width="10" style="4" customWidth="1"/>
    <col min="2325" max="2325" width="15.33203125" style="4" customWidth="1"/>
    <col min="2326" max="2330" width="0" style="4" hidden="1" customWidth="1"/>
    <col min="2331" max="2331" width="13.83203125" style="4" customWidth="1"/>
    <col min="2332" max="2332" width="20.5" style="4" customWidth="1"/>
    <col min="2333" max="2572" width="11.5" style="4"/>
    <col min="2573" max="2573" width="14.5" style="4" customWidth="1"/>
    <col min="2574" max="2574" width="22.1640625" style="4" customWidth="1"/>
    <col min="2575" max="2575" width="16.83203125" style="4" customWidth="1"/>
    <col min="2576" max="2576" width="22.6640625" style="4" customWidth="1"/>
    <col min="2577" max="2577" width="20.33203125" style="4" customWidth="1"/>
    <col min="2578" max="2578" width="22.5" style="4" customWidth="1"/>
    <col min="2579" max="2579" width="25.5" style="4" customWidth="1"/>
    <col min="2580" max="2580" width="10" style="4" customWidth="1"/>
    <col min="2581" max="2581" width="15.33203125" style="4" customWidth="1"/>
    <col min="2582" max="2586" width="0" style="4" hidden="1" customWidth="1"/>
    <col min="2587" max="2587" width="13.83203125" style="4" customWidth="1"/>
    <col min="2588" max="2588" width="20.5" style="4" customWidth="1"/>
    <col min="2589" max="2828" width="11.5" style="4"/>
    <col min="2829" max="2829" width="14.5" style="4" customWidth="1"/>
    <col min="2830" max="2830" width="22.1640625" style="4" customWidth="1"/>
    <col min="2831" max="2831" width="16.83203125" style="4" customWidth="1"/>
    <col min="2832" max="2832" width="22.6640625" style="4" customWidth="1"/>
    <col min="2833" max="2833" width="20.33203125" style="4" customWidth="1"/>
    <col min="2834" max="2834" width="22.5" style="4" customWidth="1"/>
    <col min="2835" max="2835" width="25.5" style="4" customWidth="1"/>
    <col min="2836" max="2836" width="10" style="4" customWidth="1"/>
    <col min="2837" max="2837" width="15.33203125" style="4" customWidth="1"/>
    <col min="2838" max="2842" width="0" style="4" hidden="1" customWidth="1"/>
    <col min="2843" max="2843" width="13.83203125" style="4" customWidth="1"/>
    <col min="2844" max="2844" width="20.5" style="4" customWidth="1"/>
    <col min="2845" max="3084" width="11.5" style="4"/>
    <col min="3085" max="3085" width="14.5" style="4" customWidth="1"/>
    <col min="3086" max="3086" width="22.1640625" style="4" customWidth="1"/>
    <col min="3087" max="3087" width="16.83203125" style="4" customWidth="1"/>
    <col min="3088" max="3088" width="22.6640625" style="4" customWidth="1"/>
    <col min="3089" max="3089" width="20.33203125" style="4" customWidth="1"/>
    <col min="3090" max="3090" width="22.5" style="4" customWidth="1"/>
    <col min="3091" max="3091" width="25.5" style="4" customWidth="1"/>
    <col min="3092" max="3092" width="10" style="4" customWidth="1"/>
    <col min="3093" max="3093" width="15.33203125" style="4" customWidth="1"/>
    <col min="3094" max="3098" width="0" style="4" hidden="1" customWidth="1"/>
    <col min="3099" max="3099" width="13.83203125" style="4" customWidth="1"/>
    <col min="3100" max="3100" width="20.5" style="4" customWidth="1"/>
    <col min="3101" max="3340" width="11.5" style="4"/>
    <col min="3341" max="3341" width="14.5" style="4" customWidth="1"/>
    <col min="3342" max="3342" width="22.1640625" style="4" customWidth="1"/>
    <col min="3343" max="3343" width="16.83203125" style="4" customWidth="1"/>
    <col min="3344" max="3344" width="22.6640625" style="4" customWidth="1"/>
    <col min="3345" max="3345" width="20.33203125" style="4" customWidth="1"/>
    <col min="3346" max="3346" width="22.5" style="4" customWidth="1"/>
    <col min="3347" max="3347" width="25.5" style="4" customWidth="1"/>
    <col min="3348" max="3348" width="10" style="4" customWidth="1"/>
    <col min="3349" max="3349" width="15.33203125" style="4" customWidth="1"/>
    <col min="3350" max="3354" width="0" style="4" hidden="1" customWidth="1"/>
    <col min="3355" max="3355" width="13.83203125" style="4" customWidth="1"/>
    <col min="3356" max="3356" width="20.5" style="4" customWidth="1"/>
    <col min="3357" max="3596" width="11.5" style="4"/>
    <col min="3597" max="3597" width="14.5" style="4" customWidth="1"/>
    <col min="3598" max="3598" width="22.1640625" style="4" customWidth="1"/>
    <col min="3599" max="3599" width="16.83203125" style="4" customWidth="1"/>
    <col min="3600" max="3600" width="22.6640625" style="4" customWidth="1"/>
    <col min="3601" max="3601" width="20.33203125" style="4" customWidth="1"/>
    <col min="3602" max="3602" width="22.5" style="4" customWidth="1"/>
    <col min="3603" max="3603" width="25.5" style="4" customWidth="1"/>
    <col min="3604" max="3604" width="10" style="4" customWidth="1"/>
    <col min="3605" max="3605" width="15.33203125" style="4" customWidth="1"/>
    <col min="3606" max="3610" width="0" style="4" hidden="1" customWidth="1"/>
    <col min="3611" max="3611" width="13.83203125" style="4" customWidth="1"/>
    <col min="3612" max="3612" width="20.5" style="4" customWidth="1"/>
    <col min="3613" max="3852" width="11.5" style="4"/>
    <col min="3853" max="3853" width="14.5" style="4" customWidth="1"/>
    <col min="3854" max="3854" width="22.1640625" style="4" customWidth="1"/>
    <col min="3855" max="3855" width="16.83203125" style="4" customWidth="1"/>
    <col min="3856" max="3856" width="22.6640625" style="4" customWidth="1"/>
    <col min="3857" max="3857" width="20.33203125" style="4" customWidth="1"/>
    <col min="3858" max="3858" width="22.5" style="4" customWidth="1"/>
    <col min="3859" max="3859" width="25.5" style="4" customWidth="1"/>
    <col min="3860" max="3860" width="10" style="4" customWidth="1"/>
    <col min="3861" max="3861" width="15.33203125" style="4" customWidth="1"/>
    <col min="3862" max="3866" width="0" style="4" hidden="1" customWidth="1"/>
    <col min="3867" max="3867" width="13.83203125" style="4" customWidth="1"/>
    <col min="3868" max="3868" width="20.5" style="4" customWidth="1"/>
    <col min="3869" max="4108" width="11.5" style="4"/>
    <col min="4109" max="4109" width="14.5" style="4" customWidth="1"/>
    <col min="4110" max="4110" width="22.1640625" style="4" customWidth="1"/>
    <col min="4111" max="4111" width="16.83203125" style="4" customWidth="1"/>
    <col min="4112" max="4112" width="22.6640625" style="4" customWidth="1"/>
    <col min="4113" max="4113" width="20.33203125" style="4" customWidth="1"/>
    <col min="4114" max="4114" width="22.5" style="4" customWidth="1"/>
    <col min="4115" max="4115" width="25.5" style="4" customWidth="1"/>
    <col min="4116" max="4116" width="10" style="4" customWidth="1"/>
    <col min="4117" max="4117" width="15.33203125" style="4" customWidth="1"/>
    <col min="4118" max="4122" width="0" style="4" hidden="1" customWidth="1"/>
    <col min="4123" max="4123" width="13.83203125" style="4" customWidth="1"/>
    <col min="4124" max="4124" width="20.5" style="4" customWidth="1"/>
    <col min="4125" max="4364" width="11.5" style="4"/>
    <col min="4365" max="4365" width="14.5" style="4" customWidth="1"/>
    <col min="4366" max="4366" width="22.1640625" style="4" customWidth="1"/>
    <col min="4367" max="4367" width="16.83203125" style="4" customWidth="1"/>
    <col min="4368" max="4368" width="22.6640625" style="4" customWidth="1"/>
    <col min="4369" max="4369" width="20.33203125" style="4" customWidth="1"/>
    <col min="4370" max="4370" width="22.5" style="4" customWidth="1"/>
    <col min="4371" max="4371" width="25.5" style="4" customWidth="1"/>
    <col min="4372" max="4372" width="10" style="4" customWidth="1"/>
    <col min="4373" max="4373" width="15.33203125" style="4" customWidth="1"/>
    <col min="4374" max="4378" width="0" style="4" hidden="1" customWidth="1"/>
    <col min="4379" max="4379" width="13.83203125" style="4" customWidth="1"/>
    <col min="4380" max="4380" width="20.5" style="4" customWidth="1"/>
    <col min="4381" max="4620" width="11.5" style="4"/>
    <col min="4621" max="4621" width="14.5" style="4" customWidth="1"/>
    <col min="4622" max="4622" width="22.1640625" style="4" customWidth="1"/>
    <col min="4623" max="4623" width="16.83203125" style="4" customWidth="1"/>
    <col min="4624" max="4624" width="22.6640625" style="4" customWidth="1"/>
    <col min="4625" max="4625" width="20.33203125" style="4" customWidth="1"/>
    <col min="4626" max="4626" width="22.5" style="4" customWidth="1"/>
    <col min="4627" max="4627" width="25.5" style="4" customWidth="1"/>
    <col min="4628" max="4628" width="10" style="4" customWidth="1"/>
    <col min="4629" max="4629" width="15.33203125" style="4" customWidth="1"/>
    <col min="4630" max="4634" width="0" style="4" hidden="1" customWidth="1"/>
    <col min="4635" max="4635" width="13.83203125" style="4" customWidth="1"/>
    <col min="4636" max="4636" width="20.5" style="4" customWidth="1"/>
    <col min="4637" max="4876" width="11.5" style="4"/>
    <col min="4877" max="4877" width="14.5" style="4" customWidth="1"/>
    <col min="4878" max="4878" width="22.1640625" style="4" customWidth="1"/>
    <col min="4879" max="4879" width="16.83203125" style="4" customWidth="1"/>
    <col min="4880" max="4880" width="22.6640625" style="4" customWidth="1"/>
    <col min="4881" max="4881" width="20.33203125" style="4" customWidth="1"/>
    <col min="4882" max="4882" width="22.5" style="4" customWidth="1"/>
    <col min="4883" max="4883" width="25.5" style="4" customWidth="1"/>
    <col min="4884" max="4884" width="10" style="4" customWidth="1"/>
    <col min="4885" max="4885" width="15.33203125" style="4" customWidth="1"/>
    <col min="4886" max="4890" width="0" style="4" hidden="1" customWidth="1"/>
    <col min="4891" max="4891" width="13.83203125" style="4" customWidth="1"/>
    <col min="4892" max="4892" width="20.5" style="4" customWidth="1"/>
    <col min="4893" max="5132" width="11.5" style="4"/>
    <col min="5133" max="5133" width="14.5" style="4" customWidth="1"/>
    <col min="5134" max="5134" width="22.1640625" style="4" customWidth="1"/>
    <col min="5135" max="5135" width="16.83203125" style="4" customWidth="1"/>
    <col min="5136" max="5136" width="22.6640625" style="4" customWidth="1"/>
    <col min="5137" max="5137" width="20.33203125" style="4" customWidth="1"/>
    <col min="5138" max="5138" width="22.5" style="4" customWidth="1"/>
    <col min="5139" max="5139" width="25.5" style="4" customWidth="1"/>
    <col min="5140" max="5140" width="10" style="4" customWidth="1"/>
    <col min="5141" max="5141" width="15.33203125" style="4" customWidth="1"/>
    <col min="5142" max="5146" width="0" style="4" hidden="1" customWidth="1"/>
    <col min="5147" max="5147" width="13.83203125" style="4" customWidth="1"/>
    <col min="5148" max="5148" width="20.5" style="4" customWidth="1"/>
    <col min="5149" max="5388" width="11.5" style="4"/>
    <col min="5389" max="5389" width="14.5" style="4" customWidth="1"/>
    <col min="5390" max="5390" width="22.1640625" style="4" customWidth="1"/>
    <col min="5391" max="5391" width="16.83203125" style="4" customWidth="1"/>
    <col min="5392" max="5392" width="22.6640625" style="4" customWidth="1"/>
    <col min="5393" max="5393" width="20.33203125" style="4" customWidth="1"/>
    <col min="5394" max="5394" width="22.5" style="4" customWidth="1"/>
    <col min="5395" max="5395" width="25.5" style="4" customWidth="1"/>
    <col min="5396" max="5396" width="10" style="4" customWidth="1"/>
    <col min="5397" max="5397" width="15.33203125" style="4" customWidth="1"/>
    <col min="5398" max="5402" width="0" style="4" hidden="1" customWidth="1"/>
    <col min="5403" max="5403" width="13.83203125" style="4" customWidth="1"/>
    <col min="5404" max="5404" width="20.5" style="4" customWidth="1"/>
    <col min="5405" max="5644" width="11.5" style="4"/>
    <col min="5645" max="5645" width="14.5" style="4" customWidth="1"/>
    <col min="5646" max="5646" width="22.1640625" style="4" customWidth="1"/>
    <col min="5647" max="5647" width="16.83203125" style="4" customWidth="1"/>
    <col min="5648" max="5648" width="22.6640625" style="4" customWidth="1"/>
    <col min="5649" max="5649" width="20.33203125" style="4" customWidth="1"/>
    <col min="5650" max="5650" width="22.5" style="4" customWidth="1"/>
    <col min="5651" max="5651" width="25.5" style="4" customWidth="1"/>
    <col min="5652" max="5652" width="10" style="4" customWidth="1"/>
    <col min="5653" max="5653" width="15.33203125" style="4" customWidth="1"/>
    <col min="5654" max="5658" width="0" style="4" hidden="1" customWidth="1"/>
    <col min="5659" max="5659" width="13.83203125" style="4" customWidth="1"/>
    <col min="5660" max="5660" width="20.5" style="4" customWidth="1"/>
    <col min="5661" max="5900" width="11.5" style="4"/>
    <col min="5901" max="5901" width="14.5" style="4" customWidth="1"/>
    <col min="5902" max="5902" width="22.1640625" style="4" customWidth="1"/>
    <col min="5903" max="5903" width="16.83203125" style="4" customWidth="1"/>
    <col min="5904" max="5904" width="22.6640625" style="4" customWidth="1"/>
    <col min="5905" max="5905" width="20.33203125" style="4" customWidth="1"/>
    <col min="5906" max="5906" width="22.5" style="4" customWidth="1"/>
    <col min="5907" max="5907" width="25.5" style="4" customWidth="1"/>
    <col min="5908" max="5908" width="10" style="4" customWidth="1"/>
    <col min="5909" max="5909" width="15.33203125" style="4" customWidth="1"/>
    <col min="5910" max="5914" width="0" style="4" hidden="1" customWidth="1"/>
    <col min="5915" max="5915" width="13.83203125" style="4" customWidth="1"/>
    <col min="5916" max="5916" width="20.5" style="4" customWidth="1"/>
    <col min="5917" max="6156" width="11.5" style="4"/>
    <col min="6157" max="6157" width="14.5" style="4" customWidth="1"/>
    <col min="6158" max="6158" width="22.1640625" style="4" customWidth="1"/>
    <col min="6159" max="6159" width="16.83203125" style="4" customWidth="1"/>
    <col min="6160" max="6160" width="22.6640625" style="4" customWidth="1"/>
    <col min="6161" max="6161" width="20.33203125" style="4" customWidth="1"/>
    <col min="6162" max="6162" width="22.5" style="4" customWidth="1"/>
    <col min="6163" max="6163" width="25.5" style="4" customWidth="1"/>
    <col min="6164" max="6164" width="10" style="4" customWidth="1"/>
    <col min="6165" max="6165" width="15.33203125" style="4" customWidth="1"/>
    <col min="6166" max="6170" width="0" style="4" hidden="1" customWidth="1"/>
    <col min="6171" max="6171" width="13.83203125" style="4" customWidth="1"/>
    <col min="6172" max="6172" width="20.5" style="4" customWidth="1"/>
    <col min="6173" max="6412" width="11.5" style="4"/>
    <col min="6413" max="6413" width="14.5" style="4" customWidth="1"/>
    <col min="6414" max="6414" width="22.1640625" style="4" customWidth="1"/>
    <col min="6415" max="6415" width="16.83203125" style="4" customWidth="1"/>
    <col min="6416" max="6416" width="22.6640625" style="4" customWidth="1"/>
    <col min="6417" max="6417" width="20.33203125" style="4" customWidth="1"/>
    <col min="6418" max="6418" width="22.5" style="4" customWidth="1"/>
    <col min="6419" max="6419" width="25.5" style="4" customWidth="1"/>
    <col min="6420" max="6420" width="10" style="4" customWidth="1"/>
    <col min="6421" max="6421" width="15.33203125" style="4" customWidth="1"/>
    <col min="6422" max="6426" width="0" style="4" hidden="1" customWidth="1"/>
    <col min="6427" max="6427" width="13.83203125" style="4" customWidth="1"/>
    <col min="6428" max="6428" width="20.5" style="4" customWidth="1"/>
    <col min="6429" max="6668" width="11.5" style="4"/>
    <col min="6669" max="6669" width="14.5" style="4" customWidth="1"/>
    <col min="6670" max="6670" width="22.1640625" style="4" customWidth="1"/>
    <col min="6671" max="6671" width="16.83203125" style="4" customWidth="1"/>
    <col min="6672" max="6672" width="22.6640625" style="4" customWidth="1"/>
    <col min="6673" max="6673" width="20.33203125" style="4" customWidth="1"/>
    <col min="6674" max="6674" width="22.5" style="4" customWidth="1"/>
    <col min="6675" max="6675" width="25.5" style="4" customWidth="1"/>
    <col min="6676" max="6676" width="10" style="4" customWidth="1"/>
    <col min="6677" max="6677" width="15.33203125" style="4" customWidth="1"/>
    <col min="6678" max="6682" width="0" style="4" hidden="1" customWidth="1"/>
    <col min="6683" max="6683" width="13.83203125" style="4" customWidth="1"/>
    <col min="6684" max="6684" width="20.5" style="4" customWidth="1"/>
    <col min="6685" max="6924" width="11.5" style="4"/>
    <col min="6925" max="6925" width="14.5" style="4" customWidth="1"/>
    <col min="6926" max="6926" width="22.1640625" style="4" customWidth="1"/>
    <col min="6927" max="6927" width="16.83203125" style="4" customWidth="1"/>
    <col min="6928" max="6928" width="22.6640625" style="4" customWidth="1"/>
    <col min="6929" max="6929" width="20.33203125" style="4" customWidth="1"/>
    <col min="6930" max="6930" width="22.5" style="4" customWidth="1"/>
    <col min="6931" max="6931" width="25.5" style="4" customWidth="1"/>
    <col min="6932" max="6932" width="10" style="4" customWidth="1"/>
    <col min="6933" max="6933" width="15.33203125" style="4" customWidth="1"/>
    <col min="6934" max="6938" width="0" style="4" hidden="1" customWidth="1"/>
    <col min="6939" max="6939" width="13.83203125" style="4" customWidth="1"/>
    <col min="6940" max="6940" width="20.5" style="4" customWidth="1"/>
    <col min="6941" max="7180" width="11.5" style="4"/>
    <col min="7181" max="7181" width="14.5" style="4" customWidth="1"/>
    <col min="7182" max="7182" width="22.1640625" style="4" customWidth="1"/>
    <col min="7183" max="7183" width="16.83203125" style="4" customWidth="1"/>
    <col min="7184" max="7184" width="22.6640625" style="4" customWidth="1"/>
    <col min="7185" max="7185" width="20.33203125" style="4" customWidth="1"/>
    <col min="7186" max="7186" width="22.5" style="4" customWidth="1"/>
    <col min="7187" max="7187" width="25.5" style="4" customWidth="1"/>
    <col min="7188" max="7188" width="10" style="4" customWidth="1"/>
    <col min="7189" max="7189" width="15.33203125" style="4" customWidth="1"/>
    <col min="7190" max="7194" width="0" style="4" hidden="1" customWidth="1"/>
    <col min="7195" max="7195" width="13.83203125" style="4" customWidth="1"/>
    <col min="7196" max="7196" width="20.5" style="4" customWidth="1"/>
    <col min="7197" max="7436" width="11.5" style="4"/>
    <col min="7437" max="7437" width="14.5" style="4" customWidth="1"/>
    <col min="7438" max="7438" width="22.1640625" style="4" customWidth="1"/>
    <col min="7439" max="7439" width="16.83203125" style="4" customWidth="1"/>
    <col min="7440" max="7440" width="22.6640625" style="4" customWidth="1"/>
    <col min="7441" max="7441" width="20.33203125" style="4" customWidth="1"/>
    <col min="7442" max="7442" width="22.5" style="4" customWidth="1"/>
    <col min="7443" max="7443" width="25.5" style="4" customWidth="1"/>
    <col min="7444" max="7444" width="10" style="4" customWidth="1"/>
    <col min="7445" max="7445" width="15.33203125" style="4" customWidth="1"/>
    <col min="7446" max="7450" width="0" style="4" hidden="1" customWidth="1"/>
    <col min="7451" max="7451" width="13.83203125" style="4" customWidth="1"/>
    <col min="7452" max="7452" width="20.5" style="4" customWidth="1"/>
    <col min="7453" max="7692" width="11.5" style="4"/>
    <col min="7693" max="7693" width="14.5" style="4" customWidth="1"/>
    <col min="7694" max="7694" width="22.1640625" style="4" customWidth="1"/>
    <col min="7695" max="7695" width="16.83203125" style="4" customWidth="1"/>
    <col min="7696" max="7696" width="22.6640625" style="4" customWidth="1"/>
    <col min="7697" max="7697" width="20.33203125" style="4" customWidth="1"/>
    <col min="7698" max="7698" width="22.5" style="4" customWidth="1"/>
    <col min="7699" max="7699" width="25.5" style="4" customWidth="1"/>
    <col min="7700" max="7700" width="10" style="4" customWidth="1"/>
    <col min="7701" max="7701" width="15.33203125" style="4" customWidth="1"/>
    <col min="7702" max="7706" width="0" style="4" hidden="1" customWidth="1"/>
    <col min="7707" max="7707" width="13.83203125" style="4" customWidth="1"/>
    <col min="7708" max="7708" width="20.5" style="4" customWidth="1"/>
    <col min="7709" max="7948" width="11.5" style="4"/>
    <col min="7949" max="7949" width="14.5" style="4" customWidth="1"/>
    <col min="7950" max="7950" width="22.1640625" style="4" customWidth="1"/>
    <col min="7951" max="7951" width="16.83203125" style="4" customWidth="1"/>
    <col min="7952" max="7952" width="22.6640625" style="4" customWidth="1"/>
    <col min="7953" max="7953" width="20.33203125" style="4" customWidth="1"/>
    <col min="7954" max="7954" width="22.5" style="4" customWidth="1"/>
    <col min="7955" max="7955" width="25.5" style="4" customWidth="1"/>
    <col min="7956" max="7956" width="10" style="4" customWidth="1"/>
    <col min="7957" max="7957" width="15.33203125" style="4" customWidth="1"/>
    <col min="7958" max="7962" width="0" style="4" hidden="1" customWidth="1"/>
    <col min="7963" max="7963" width="13.83203125" style="4" customWidth="1"/>
    <col min="7964" max="7964" width="20.5" style="4" customWidth="1"/>
    <col min="7965" max="8204" width="11.5" style="4"/>
    <col min="8205" max="8205" width="14.5" style="4" customWidth="1"/>
    <col min="8206" max="8206" width="22.1640625" style="4" customWidth="1"/>
    <col min="8207" max="8207" width="16.83203125" style="4" customWidth="1"/>
    <col min="8208" max="8208" width="22.6640625" style="4" customWidth="1"/>
    <col min="8209" max="8209" width="20.33203125" style="4" customWidth="1"/>
    <col min="8210" max="8210" width="22.5" style="4" customWidth="1"/>
    <col min="8211" max="8211" width="25.5" style="4" customWidth="1"/>
    <col min="8212" max="8212" width="10" style="4" customWidth="1"/>
    <col min="8213" max="8213" width="15.33203125" style="4" customWidth="1"/>
    <col min="8214" max="8218" width="0" style="4" hidden="1" customWidth="1"/>
    <col min="8219" max="8219" width="13.83203125" style="4" customWidth="1"/>
    <col min="8220" max="8220" width="20.5" style="4" customWidth="1"/>
    <col min="8221" max="8460" width="11.5" style="4"/>
    <col min="8461" max="8461" width="14.5" style="4" customWidth="1"/>
    <col min="8462" max="8462" width="22.1640625" style="4" customWidth="1"/>
    <col min="8463" max="8463" width="16.83203125" style="4" customWidth="1"/>
    <col min="8464" max="8464" width="22.6640625" style="4" customWidth="1"/>
    <col min="8465" max="8465" width="20.33203125" style="4" customWidth="1"/>
    <col min="8466" max="8466" width="22.5" style="4" customWidth="1"/>
    <col min="8467" max="8467" width="25.5" style="4" customWidth="1"/>
    <col min="8468" max="8468" width="10" style="4" customWidth="1"/>
    <col min="8469" max="8469" width="15.33203125" style="4" customWidth="1"/>
    <col min="8470" max="8474" width="0" style="4" hidden="1" customWidth="1"/>
    <col min="8475" max="8475" width="13.83203125" style="4" customWidth="1"/>
    <col min="8476" max="8476" width="20.5" style="4" customWidth="1"/>
    <col min="8477" max="8716" width="11.5" style="4"/>
    <col min="8717" max="8717" width="14.5" style="4" customWidth="1"/>
    <col min="8718" max="8718" width="22.1640625" style="4" customWidth="1"/>
    <col min="8719" max="8719" width="16.83203125" style="4" customWidth="1"/>
    <col min="8720" max="8720" width="22.6640625" style="4" customWidth="1"/>
    <col min="8721" max="8721" width="20.33203125" style="4" customWidth="1"/>
    <col min="8722" max="8722" width="22.5" style="4" customWidth="1"/>
    <col min="8723" max="8723" width="25.5" style="4" customWidth="1"/>
    <col min="8724" max="8724" width="10" style="4" customWidth="1"/>
    <col min="8725" max="8725" width="15.33203125" style="4" customWidth="1"/>
    <col min="8726" max="8730" width="0" style="4" hidden="1" customWidth="1"/>
    <col min="8731" max="8731" width="13.83203125" style="4" customWidth="1"/>
    <col min="8732" max="8732" width="20.5" style="4" customWidth="1"/>
    <col min="8733" max="8972" width="11.5" style="4"/>
    <col min="8973" max="8973" width="14.5" style="4" customWidth="1"/>
    <col min="8974" max="8974" width="22.1640625" style="4" customWidth="1"/>
    <col min="8975" max="8975" width="16.83203125" style="4" customWidth="1"/>
    <col min="8976" max="8976" width="22.6640625" style="4" customWidth="1"/>
    <col min="8977" max="8977" width="20.33203125" style="4" customWidth="1"/>
    <col min="8978" max="8978" width="22.5" style="4" customWidth="1"/>
    <col min="8979" max="8979" width="25.5" style="4" customWidth="1"/>
    <col min="8980" max="8980" width="10" style="4" customWidth="1"/>
    <col min="8981" max="8981" width="15.33203125" style="4" customWidth="1"/>
    <col min="8982" max="8986" width="0" style="4" hidden="1" customWidth="1"/>
    <col min="8987" max="8987" width="13.83203125" style="4" customWidth="1"/>
    <col min="8988" max="8988" width="20.5" style="4" customWidth="1"/>
    <col min="8989" max="9228" width="11.5" style="4"/>
    <col min="9229" max="9229" width="14.5" style="4" customWidth="1"/>
    <col min="9230" max="9230" width="22.1640625" style="4" customWidth="1"/>
    <col min="9231" max="9231" width="16.83203125" style="4" customWidth="1"/>
    <col min="9232" max="9232" width="22.6640625" style="4" customWidth="1"/>
    <col min="9233" max="9233" width="20.33203125" style="4" customWidth="1"/>
    <col min="9234" max="9234" width="22.5" style="4" customWidth="1"/>
    <col min="9235" max="9235" width="25.5" style="4" customWidth="1"/>
    <col min="9236" max="9236" width="10" style="4" customWidth="1"/>
    <col min="9237" max="9237" width="15.33203125" style="4" customWidth="1"/>
    <col min="9238" max="9242" width="0" style="4" hidden="1" customWidth="1"/>
    <col min="9243" max="9243" width="13.83203125" style="4" customWidth="1"/>
    <col min="9244" max="9244" width="20.5" style="4" customWidth="1"/>
    <col min="9245" max="9484" width="11.5" style="4"/>
    <col min="9485" max="9485" width="14.5" style="4" customWidth="1"/>
    <col min="9486" max="9486" width="22.1640625" style="4" customWidth="1"/>
    <col min="9487" max="9487" width="16.83203125" style="4" customWidth="1"/>
    <col min="9488" max="9488" width="22.6640625" style="4" customWidth="1"/>
    <col min="9489" max="9489" width="20.33203125" style="4" customWidth="1"/>
    <col min="9490" max="9490" width="22.5" style="4" customWidth="1"/>
    <col min="9491" max="9491" width="25.5" style="4" customWidth="1"/>
    <col min="9492" max="9492" width="10" style="4" customWidth="1"/>
    <col min="9493" max="9493" width="15.33203125" style="4" customWidth="1"/>
    <col min="9494" max="9498" width="0" style="4" hidden="1" customWidth="1"/>
    <col min="9499" max="9499" width="13.83203125" style="4" customWidth="1"/>
    <col min="9500" max="9500" width="20.5" style="4" customWidth="1"/>
    <col min="9501" max="9740" width="11.5" style="4"/>
    <col min="9741" max="9741" width="14.5" style="4" customWidth="1"/>
    <col min="9742" max="9742" width="22.1640625" style="4" customWidth="1"/>
    <col min="9743" max="9743" width="16.83203125" style="4" customWidth="1"/>
    <col min="9744" max="9744" width="22.6640625" style="4" customWidth="1"/>
    <col min="9745" max="9745" width="20.33203125" style="4" customWidth="1"/>
    <col min="9746" max="9746" width="22.5" style="4" customWidth="1"/>
    <col min="9747" max="9747" width="25.5" style="4" customWidth="1"/>
    <col min="9748" max="9748" width="10" style="4" customWidth="1"/>
    <col min="9749" max="9749" width="15.33203125" style="4" customWidth="1"/>
    <col min="9750" max="9754" width="0" style="4" hidden="1" customWidth="1"/>
    <col min="9755" max="9755" width="13.83203125" style="4" customWidth="1"/>
    <col min="9756" max="9756" width="20.5" style="4" customWidth="1"/>
    <col min="9757" max="9996" width="11.5" style="4"/>
    <col min="9997" max="9997" width="14.5" style="4" customWidth="1"/>
    <col min="9998" max="9998" width="22.1640625" style="4" customWidth="1"/>
    <col min="9999" max="9999" width="16.83203125" style="4" customWidth="1"/>
    <col min="10000" max="10000" width="22.6640625" style="4" customWidth="1"/>
    <col min="10001" max="10001" width="20.33203125" style="4" customWidth="1"/>
    <col min="10002" max="10002" width="22.5" style="4" customWidth="1"/>
    <col min="10003" max="10003" width="25.5" style="4" customWidth="1"/>
    <col min="10004" max="10004" width="10" style="4" customWidth="1"/>
    <col min="10005" max="10005" width="15.33203125" style="4" customWidth="1"/>
    <col min="10006" max="10010" width="0" style="4" hidden="1" customWidth="1"/>
    <col min="10011" max="10011" width="13.83203125" style="4" customWidth="1"/>
    <col min="10012" max="10012" width="20.5" style="4" customWidth="1"/>
    <col min="10013" max="10252" width="11.5" style="4"/>
    <col min="10253" max="10253" width="14.5" style="4" customWidth="1"/>
    <col min="10254" max="10254" width="22.1640625" style="4" customWidth="1"/>
    <col min="10255" max="10255" width="16.83203125" style="4" customWidth="1"/>
    <col min="10256" max="10256" width="22.6640625" style="4" customWidth="1"/>
    <col min="10257" max="10257" width="20.33203125" style="4" customWidth="1"/>
    <col min="10258" max="10258" width="22.5" style="4" customWidth="1"/>
    <col min="10259" max="10259" width="25.5" style="4" customWidth="1"/>
    <col min="10260" max="10260" width="10" style="4" customWidth="1"/>
    <col min="10261" max="10261" width="15.33203125" style="4" customWidth="1"/>
    <col min="10262" max="10266" width="0" style="4" hidden="1" customWidth="1"/>
    <col min="10267" max="10267" width="13.83203125" style="4" customWidth="1"/>
    <col min="10268" max="10268" width="20.5" style="4" customWidth="1"/>
    <col min="10269" max="10508" width="11.5" style="4"/>
    <col min="10509" max="10509" width="14.5" style="4" customWidth="1"/>
    <col min="10510" max="10510" width="22.1640625" style="4" customWidth="1"/>
    <col min="10511" max="10511" width="16.83203125" style="4" customWidth="1"/>
    <col min="10512" max="10512" width="22.6640625" style="4" customWidth="1"/>
    <col min="10513" max="10513" width="20.33203125" style="4" customWidth="1"/>
    <col min="10514" max="10514" width="22.5" style="4" customWidth="1"/>
    <col min="10515" max="10515" width="25.5" style="4" customWidth="1"/>
    <col min="10516" max="10516" width="10" style="4" customWidth="1"/>
    <col min="10517" max="10517" width="15.33203125" style="4" customWidth="1"/>
    <col min="10518" max="10522" width="0" style="4" hidden="1" customWidth="1"/>
    <col min="10523" max="10523" width="13.83203125" style="4" customWidth="1"/>
    <col min="10524" max="10524" width="20.5" style="4" customWidth="1"/>
    <col min="10525" max="10764" width="11.5" style="4"/>
    <col min="10765" max="10765" width="14.5" style="4" customWidth="1"/>
    <col min="10766" max="10766" width="22.1640625" style="4" customWidth="1"/>
    <col min="10767" max="10767" width="16.83203125" style="4" customWidth="1"/>
    <col min="10768" max="10768" width="22.6640625" style="4" customWidth="1"/>
    <col min="10769" max="10769" width="20.33203125" style="4" customWidth="1"/>
    <col min="10770" max="10770" width="22.5" style="4" customWidth="1"/>
    <col min="10771" max="10771" width="25.5" style="4" customWidth="1"/>
    <col min="10772" max="10772" width="10" style="4" customWidth="1"/>
    <col min="10773" max="10773" width="15.33203125" style="4" customWidth="1"/>
    <col min="10774" max="10778" width="0" style="4" hidden="1" customWidth="1"/>
    <col min="10779" max="10779" width="13.83203125" style="4" customWidth="1"/>
    <col min="10780" max="10780" width="20.5" style="4" customWidth="1"/>
    <col min="10781" max="11020" width="11.5" style="4"/>
    <col min="11021" max="11021" width="14.5" style="4" customWidth="1"/>
    <col min="11022" max="11022" width="22.1640625" style="4" customWidth="1"/>
    <col min="11023" max="11023" width="16.83203125" style="4" customWidth="1"/>
    <col min="11024" max="11024" width="22.6640625" style="4" customWidth="1"/>
    <col min="11025" max="11025" width="20.33203125" style="4" customWidth="1"/>
    <col min="11026" max="11026" width="22.5" style="4" customWidth="1"/>
    <col min="11027" max="11027" width="25.5" style="4" customWidth="1"/>
    <col min="11028" max="11028" width="10" style="4" customWidth="1"/>
    <col min="11029" max="11029" width="15.33203125" style="4" customWidth="1"/>
    <col min="11030" max="11034" width="0" style="4" hidden="1" customWidth="1"/>
    <col min="11035" max="11035" width="13.83203125" style="4" customWidth="1"/>
    <col min="11036" max="11036" width="20.5" style="4" customWidth="1"/>
    <col min="11037" max="11276" width="11.5" style="4"/>
    <col min="11277" max="11277" width="14.5" style="4" customWidth="1"/>
    <col min="11278" max="11278" width="22.1640625" style="4" customWidth="1"/>
    <col min="11279" max="11279" width="16.83203125" style="4" customWidth="1"/>
    <col min="11280" max="11280" width="22.6640625" style="4" customWidth="1"/>
    <col min="11281" max="11281" width="20.33203125" style="4" customWidth="1"/>
    <col min="11282" max="11282" width="22.5" style="4" customWidth="1"/>
    <col min="11283" max="11283" width="25.5" style="4" customWidth="1"/>
    <col min="11284" max="11284" width="10" style="4" customWidth="1"/>
    <col min="11285" max="11285" width="15.33203125" style="4" customWidth="1"/>
    <col min="11286" max="11290" width="0" style="4" hidden="1" customWidth="1"/>
    <col min="11291" max="11291" width="13.83203125" style="4" customWidth="1"/>
    <col min="11292" max="11292" width="20.5" style="4" customWidth="1"/>
    <col min="11293" max="11532" width="11.5" style="4"/>
    <col min="11533" max="11533" width="14.5" style="4" customWidth="1"/>
    <col min="11534" max="11534" width="22.1640625" style="4" customWidth="1"/>
    <col min="11535" max="11535" width="16.83203125" style="4" customWidth="1"/>
    <col min="11536" max="11536" width="22.6640625" style="4" customWidth="1"/>
    <col min="11537" max="11537" width="20.33203125" style="4" customWidth="1"/>
    <col min="11538" max="11538" width="22.5" style="4" customWidth="1"/>
    <col min="11539" max="11539" width="25.5" style="4" customWidth="1"/>
    <col min="11540" max="11540" width="10" style="4" customWidth="1"/>
    <col min="11541" max="11541" width="15.33203125" style="4" customWidth="1"/>
    <col min="11542" max="11546" width="0" style="4" hidden="1" customWidth="1"/>
    <col min="11547" max="11547" width="13.83203125" style="4" customWidth="1"/>
    <col min="11548" max="11548" width="20.5" style="4" customWidth="1"/>
    <col min="11549" max="11788" width="11.5" style="4"/>
    <col min="11789" max="11789" width="14.5" style="4" customWidth="1"/>
    <col min="11790" max="11790" width="22.1640625" style="4" customWidth="1"/>
    <col min="11791" max="11791" width="16.83203125" style="4" customWidth="1"/>
    <col min="11792" max="11792" width="22.6640625" style="4" customWidth="1"/>
    <col min="11793" max="11793" width="20.33203125" style="4" customWidth="1"/>
    <col min="11794" max="11794" width="22.5" style="4" customWidth="1"/>
    <col min="11795" max="11795" width="25.5" style="4" customWidth="1"/>
    <col min="11796" max="11796" width="10" style="4" customWidth="1"/>
    <col min="11797" max="11797" width="15.33203125" style="4" customWidth="1"/>
    <col min="11798" max="11802" width="0" style="4" hidden="1" customWidth="1"/>
    <col min="11803" max="11803" width="13.83203125" style="4" customWidth="1"/>
    <col min="11804" max="11804" width="20.5" style="4" customWidth="1"/>
    <col min="11805" max="12044" width="11.5" style="4"/>
    <col min="12045" max="12045" width="14.5" style="4" customWidth="1"/>
    <col min="12046" max="12046" width="22.1640625" style="4" customWidth="1"/>
    <col min="12047" max="12047" width="16.83203125" style="4" customWidth="1"/>
    <col min="12048" max="12048" width="22.6640625" style="4" customWidth="1"/>
    <col min="12049" max="12049" width="20.33203125" style="4" customWidth="1"/>
    <col min="12050" max="12050" width="22.5" style="4" customWidth="1"/>
    <col min="12051" max="12051" width="25.5" style="4" customWidth="1"/>
    <col min="12052" max="12052" width="10" style="4" customWidth="1"/>
    <col min="12053" max="12053" width="15.33203125" style="4" customWidth="1"/>
    <col min="12054" max="12058" width="0" style="4" hidden="1" customWidth="1"/>
    <col min="12059" max="12059" width="13.83203125" style="4" customWidth="1"/>
    <col min="12060" max="12060" width="20.5" style="4" customWidth="1"/>
    <col min="12061" max="12300" width="11.5" style="4"/>
    <col min="12301" max="12301" width="14.5" style="4" customWidth="1"/>
    <col min="12302" max="12302" width="22.1640625" style="4" customWidth="1"/>
    <col min="12303" max="12303" width="16.83203125" style="4" customWidth="1"/>
    <col min="12304" max="12304" width="22.6640625" style="4" customWidth="1"/>
    <col min="12305" max="12305" width="20.33203125" style="4" customWidth="1"/>
    <col min="12306" max="12306" width="22.5" style="4" customWidth="1"/>
    <col min="12307" max="12307" width="25.5" style="4" customWidth="1"/>
    <col min="12308" max="12308" width="10" style="4" customWidth="1"/>
    <col min="12309" max="12309" width="15.33203125" style="4" customWidth="1"/>
    <col min="12310" max="12314" width="0" style="4" hidden="1" customWidth="1"/>
    <col min="12315" max="12315" width="13.83203125" style="4" customWidth="1"/>
    <col min="12316" max="12316" width="20.5" style="4" customWidth="1"/>
    <col min="12317" max="12556" width="11.5" style="4"/>
    <col min="12557" max="12557" width="14.5" style="4" customWidth="1"/>
    <col min="12558" max="12558" width="22.1640625" style="4" customWidth="1"/>
    <col min="12559" max="12559" width="16.83203125" style="4" customWidth="1"/>
    <col min="12560" max="12560" width="22.6640625" style="4" customWidth="1"/>
    <col min="12561" max="12561" width="20.33203125" style="4" customWidth="1"/>
    <col min="12562" max="12562" width="22.5" style="4" customWidth="1"/>
    <col min="12563" max="12563" width="25.5" style="4" customWidth="1"/>
    <col min="12564" max="12564" width="10" style="4" customWidth="1"/>
    <col min="12565" max="12565" width="15.33203125" style="4" customWidth="1"/>
    <col min="12566" max="12570" width="0" style="4" hidden="1" customWidth="1"/>
    <col min="12571" max="12571" width="13.83203125" style="4" customWidth="1"/>
    <col min="12572" max="12572" width="20.5" style="4" customWidth="1"/>
    <col min="12573" max="12812" width="11.5" style="4"/>
    <col min="12813" max="12813" width="14.5" style="4" customWidth="1"/>
    <col min="12814" max="12814" width="22.1640625" style="4" customWidth="1"/>
    <col min="12815" max="12815" width="16.83203125" style="4" customWidth="1"/>
    <col min="12816" max="12816" width="22.6640625" style="4" customWidth="1"/>
    <col min="12817" max="12817" width="20.33203125" style="4" customWidth="1"/>
    <col min="12818" max="12818" width="22.5" style="4" customWidth="1"/>
    <col min="12819" max="12819" width="25.5" style="4" customWidth="1"/>
    <col min="12820" max="12820" width="10" style="4" customWidth="1"/>
    <col min="12821" max="12821" width="15.33203125" style="4" customWidth="1"/>
    <col min="12822" max="12826" width="0" style="4" hidden="1" customWidth="1"/>
    <col min="12827" max="12827" width="13.83203125" style="4" customWidth="1"/>
    <col min="12828" max="12828" width="20.5" style="4" customWidth="1"/>
    <col min="12829" max="13068" width="11.5" style="4"/>
    <col min="13069" max="13069" width="14.5" style="4" customWidth="1"/>
    <col min="13070" max="13070" width="22.1640625" style="4" customWidth="1"/>
    <col min="13071" max="13071" width="16.83203125" style="4" customWidth="1"/>
    <col min="13072" max="13072" width="22.6640625" style="4" customWidth="1"/>
    <col min="13073" max="13073" width="20.33203125" style="4" customWidth="1"/>
    <col min="13074" max="13074" width="22.5" style="4" customWidth="1"/>
    <col min="13075" max="13075" width="25.5" style="4" customWidth="1"/>
    <col min="13076" max="13076" width="10" style="4" customWidth="1"/>
    <col min="13077" max="13077" width="15.33203125" style="4" customWidth="1"/>
    <col min="13078" max="13082" width="0" style="4" hidden="1" customWidth="1"/>
    <col min="13083" max="13083" width="13.83203125" style="4" customWidth="1"/>
    <col min="13084" max="13084" width="20.5" style="4" customWidth="1"/>
    <col min="13085" max="13324" width="11.5" style="4"/>
    <col min="13325" max="13325" width="14.5" style="4" customWidth="1"/>
    <col min="13326" max="13326" width="22.1640625" style="4" customWidth="1"/>
    <col min="13327" max="13327" width="16.83203125" style="4" customWidth="1"/>
    <col min="13328" max="13328" width="22.6640625" style="4" customWidth="1"/>
    <col min="13329" max="13329" width="20.33203125" style="4" customWidth="1"/>
    <col min="13330" max="13330" width="22.5" style="4" customWidth="1"/>
    <col min="13331" max="13331" width="25.5" style="4" customWidth="1"/>
    <col min="13332" max="13332" width="10" style="4" customWidth="1"/>
    <col min="13333" max="13333" width="15.33203125" style="4" customWidth="1"/>
    <col min="13334" max="13338" width="0" style="4" hidden="1" customWidth="1"/>
    <col min="13339" max="13339" width="13.83203125" style="4" customWidth="1"/>
    <col min="13340" max="13340" width="20.5" style="4" customWidth="1"/>
    <col min="13341" max="13580" width="11.5" style="4"/>
    <col min="13581" max="13581" width="14.5" style="4" customWidth="1"/>
    <col min="13582" max="13582" width="22.1640625" style="4" customWidth="1"/>
    <col min="13583" max="13583" width="16.83203125" style="4" customWidth="1"/>
    <col min="13584" max="13584" width="22.6640625" style="4" customWidth="1"/>
    <col min="13585" max="13585" width="20.33203125" style="4" customWidth="1"/>
    <col min="13586" max="13586" width="22.5" style="4" customWidth="1"/>
    <col min="13587" max="13587" width="25.5" style="4" customWidth="1"/>
    <col min="13588" max="13588" width="10" style="4" customWidth="1"/>
    <col min="13589" max="13589" width="15.33203125" style="4" customWidth="1"/>
    <col min="13590" max="13594" width="0" style="4" hidden="1" customWidth="1"/>
    <col min="13595" max="13595" width="13.83203125" style="4" customWidth="1"/>
    <col min="13596" max="13596" width="20.5" style="4" customWidth="1"/>
    <col min="13597" max="13836" width="11.5" style="4"/>
    <col min="13837" max="13837" width="14.5" style="4" customWidth="1"/>
    <col min="13838" max="13838" width="22.1640625" style="4" customWidth="1"/>
    <col min="13839" max="13839" width="16.83203125" style="4" customWidth="1"/>
    <col min="13840" max="13840" width="22.6640625" style="4" customWidth="1"/>
    <col min="13841" max="13841" width="20.33203125" style="4" customWidth="1"/>
    <col min="13842" max="13842" width="22.5" style="4" customWidth="1"/>
    <col min="13843" max="13843" width="25.5" style="4" customWidth="1"/>
    <col min="13844" max="13844" width="10" style="4" customWidth="1"/>
    <col min="13845" max="13845" width="15.33203125" style="4" customWidth="1"/>
    <col min="13846" max="13850" width="0" style="4" hidden="1" customWidth="1"/>
    <col min="13851" max="13851" width="13.83203125" style="4" customWidth="1"/>
    <col min="13852" max="13852" width="20.5" style="4" customWidth="1"/>
    <col min="13853" max="14092" width="11.5" style="4"/>
    <col min="14093" max="14093" width="14.5" style="4" customWidth="1"/>
    <col min="14094" max="14094" width="22.1640625" style="4" customWidth="1"/>
    <col min="14095" max="14095" width="16.83203125" style="4" customWidth="1"/>
    <col min="14096" max="14096" width="22.6640625" style="4" customWidth="1"/>
    <col min="14097" max="14097" width="20.33203125" style="4" customWidth="1"/>
    <col min="14098" max="14098" width="22.5" style="4" customWidth="1"/>
    <col min="14099" max="14099" width="25.5" style="4" customWidth="1"/>
    <col min="14100" max="14100" width="10" style="4" customWidth="1"/>
    <col min="14101" max="14101" width="15.33203125" style="4" customWidth="1"/>
    <col min="14102" max="14106" width="0" style="4" hidden="1" customWidth="1"/>
    <col min="14107" max="14107" width="13.83203125" style="4" customWidth="1"/>
    <col min="14108" max="14108" width="20.5" style="4" customWidth="1"/>
    <col min="14109" max="14348" width="11.5" style="4"/>
    <col min="14349" max="14349" width="14.5" style="4" customWidth="1"/>
    <col min="14350" max="14350" width="22.1640625" style="4" customWidth="1"/>
    <col min="14351" max="14351" width="16.83203125" style="4" customWidth="1"/>
    <col min="14352" max="14352" width="22.6640625" style="4" customWidth="1"/>
    <col min="14353" max="14353" width="20.33203125" style="4" customWidth="1"/>
    <col min="14354" max="14354" width="22.5" style="4" customWidth="1"/>
    <col min="14355" max="14355" width="25.5" style="4" customWidth="1"/>
    <col min="14356" max="14356" width="10" style="4" customWidth="1"/>
    <col min="14357" max="14357" width="15.33203125" style="4" customWidth="1"/>
    <col min="14358" max="14362" width="0" style="4" hidden="1" customWidth="1"/>
    <col min="14363" max="14363" width="13.83203125" style="4" customWidth="1"/>
    <col min="14364" max="14364" width="20.5" style="4" customWidth="1"/>
    <col min="14365" max="14604" width="11.5" style="4"/>
    <col min="14605" max="14605" width="14.5" style="4" customWidth="1"/>
    <col min="14606" max="14606" width="22.1640625" style="4" customWidth="1"/>
    <col min="14607" max="14607" width="16.83203125" style="4" customWidth="1"/>
    <col min="14608" max="14608" width="22.6640625" style="4" customWidth="1"/>
    <col min="14609" max="14609" width="20.33203125" style="4" customWidth="1"/>
    <col min="14610" max="14610" width="22.5" style="4" customWidth="1"/>
    <col min="14611" max="14611" width="25.5" style="4" customWidth="1"/>
    <col min="14612" max="14612" width="10" style="4" customWidth="1"/>
    <col min="14613" max="14613" width="15.33203125" style="4" customWidth="1"/>
    <col min="14614" max="14618" width="0" style="4" hidden="1" customWidth="1"/>
    <col min="14619" max="14619" width="13.83203125" style="4" customWidth="1"/>
    <col min="14620" max="14620" width="20.5" style="4" customWidth="1"/>
    <col min="14621" max="14860" width="11.5" style="4"/>
    <col min="14861" max="14861" width="14.5" style="4" customWidth="1"/>
    <col min="14862" max="14862" width="22.1640625" style="4" customWidth="1"/>
    <col min="14863" max="14863" width="16.83203125" style="4" customWidth="1"/>
    <col min="14864" max="14864" width="22.6640625" style="4" customWidth="1"/>
    <col min="14865" max="14865" width="20.33203125" style="4" customWidth="1"/>
    <col min="14866" max="14866" width="22.5" style="4" customWidth="1"/>
    <col min="14867" max="14867" width="25.5" style="4" customWidth="1"/>
    <col min="14868" max="14868" width="10" style="4" customWidth="1"/>
    <col min="14869" max="14869" width="15.33203125" style="4" customWidth="1"/>
    <col min="14870" max="14874" width="0" style="4" hidden="1" customWidth="1"/>
    <col min="14875" max="14875" width="13.83203125" style="4" customWidth="1"/>
    <col min="14876" max="14876" width="20.5" style="4" customWidth="1"/>
    <col min="14877" max="15116" width="11.5" style="4"/>
    <col min="15117" max="15117" width="14.5" style="4" customWidth="1"/>
    <col min="15118" max="15118" width="22.1640625" style="4" customWidth="1"/>
    <col min="15119" max="15119" width="16.83203125" style="4" customWidth="1"/>
    <col min="15120" max="15120" width="22.6640625" style="4" customWidth="1"/>
    <col min="15121" max="15121" width="20.33203125" style="4" customWidth="1"/>
    <col min="15122" max="15122" width="22.5" style="4" customWidth="1"/>
    <col min="15123" max="15123" width="25.5" style="4" customWidth="1"/>
    <col min="15124" max="15124" width="10" style="4" customWidth="1"/>
    <col min="15125" max="15125" width="15.33203125" style="4" customWidth="1"/>
    <col min="15126" max="15130" width="0" style="4" hidden="1" customWidth="1"/>
    <col min="15131" max="15131" width="13.83203125" style="4" customWidth="1"/>
    <col min="15132" max="15132" width="20.5" style="4" customWidth="1"/>
    <col min="15133" max="16384" width="11.5" style="4"/>
  </cols>
  <sheetData>
    <row r="1" spans="1:15" s="1" customFormat="1" ht="21.75" customHeight="1" x14ac:dyDescent="0.2">
      <c r="A1" s="455"/>
      <c r="B1" s="468"/>
      <c r="C1" s="469"/>
      <c r="D1" s="491" t="s">
        <v>192</v>
      </c>
      <c r="E1" s="492"/>
      <c r="F1" s="492"/>
      <c r="G1" s="492"/>
      <c r="H1" s="492"/>
      <c r="I1" s="492"/>
      <c r="J1" s="492"/>
      <c r="K1" s="492"/>
      <c r="L1" s="492"/>
      <c r="M1" s="493"/>
      <c r="N1" s="474" t="s">
        <v>0</v>
      </c>
      <c r="O1" s="475"/>
    </row>
    <row r="2" spans="1:15" s="1" customFormat="1" ht="21.75" customHeight="1" x14ac:dyDescent="0.2">
      <c r="A2" s="455"/>
      <c r="B2" s="470"/>
      <c r="C2" s="471"/>
      <c r="D2" s="494"/>
      <c r="E2" s="495"/>
      <c r="F2" s="495"/>
      <c r="G2" s="495"/>
      <c r="H2" s="495"/>
      <c r="I2" s="495"/>
      <c r="J2" s="495"/>
      <c r="K2" s="495"/>
      <c r="L2" s="495"/>
      <c r="M2" s="496"/>
      <c r="N2" s="476" t="s">
        <v>727</v>
      </c>
      <c r="O2" s="477"/>
    </row>
    <row r="3" spans="1:15" s="1" customFormat="1" ht="21.75" customHeight="1" x14ac:dyDescent="0.2">
      <c r="A3" s="455"/>
      <c r="B3" s="470"/>
      <c r="C3" s="471"/>
      <c r="D3" s="494"/>
      <c r="E3" s="495"/>
      <c r="F3" s="495"/>
      <c r="G3" s="495"/>
      <c r="H3" s="495"/>
      <c r="I3" s="495"/>
      <c r="J3" s="495"/>
      <c r="K3" s="495"/>
      <c r="L3" s="495"/>
      <c r="M3" s="496"/>
      <c r="N3" s="476" t="s">
        <v>102</v>
      </c>
      <c r="O3" s="477"/>
    </row>
    <row r="4" spans="1:15" s="1" customFormat="1" ht="21.75" customHeight="1" thickBot="1" x14ac:dyDescent="0.25">
      <c r="A4" s="455"/>
      <c r="B4" s="472"/>
      <c r="C4" s="473"/>
      <c r="D4" s="497"/>
      <c r="E4" s="498"/>
      <c r="F4" s="498"/>
      <c r="G4" s="498"/>
      <c r="H4" s="498"/>
      <c r="I4" s="498"/>
      <c r="J4" s="498"/>
      <c r="K4" s="498"/>
      <c r="L4" s="498"/>
      <c r="M4" s="499"/>
      <c r="N4" s="478" t="s">
        <v>1</v>
      </c>
      <c r="O4" s="479"/>
    </row>
    <row r="5" spans="1:15" s="1" customFormat="1" ht="28.5" customHeight="1" thickBot="1" x14ac:dyDescent="0.25">
      <c r="A5" s="455"/>
      <c r="B5" s="456"/>
      <c r="C5" s="456"/>
      <c r="D5" s="457"/>
      <c r="E5" s="457"/>
      <c r="F5" s="457"/>
      <c r="G5" s="457"/>
      <c r="H5" s="72"/>
      <c r="I5" s="72"/>
      <c r="J5" s="72"/>
      <c r="K5" s="72"/>
    </row>
    <row r="6" spans="1:15" s="1" customFormat="1" ht="28.5" customHeight="1" thickBot="1" x14ac:dyDescent="0.25">
      <c r="A6" s="455"/>
      <c r="B6" s="463" t="s">
        <v>690</v>
      </c>
      <c r="C6" s="464"/>
      <c r="D6" s="464"/>
      <c r="E6" s="464"/>
      <c r="F6" s="464"/>
      <c r="G6" s="464"/>
      <c r="H6" s="464"/>
      <c r="I6" s="464"/>
      <c r="J6" s="464"/>
      <c r="K6" s="464"/>
      <c r="L6" s="464"/>
      <c r="M6" s="464"/>
      <c r="N6" s="464"/>
      <c r="O6" s="465"/>
    </row>
    <row r="7" spans="1:15" s="1" customFormat="1" ht="28.5" customHeight="1" thickBot="1" x14ac:dyDescent="0.25">
      <c r="A7" s="455"/>
      <c r="B7" s="463" t="s">
        <v>222</v>
      </c>
      <c r="C7" s="464"/>
      <c r="D7" s="464"/>
      <c r="E7" s="464"/>
      <c r="F7" s="464"/>
      <c r="G7" s="464"/>
      <c r="H7" s="464"/>
      <c r="I7" s="464"/>
      <c r="J7" s="464"/>
      <c r="K7" s="464"/>
      <c r="L7" s="464"/>
      <c r="M7" s="464"/>
      <c r="N7" s="464"/>
      <c r="O7" s="465"/>
    </row>
    <row r="8" spans="1:15" s="2" customFormat="1" ht="28.5" customHeight="1" thickBot="1" x14ac:dyDescent="0.25">
      <c r="A8" s="455"/>
      <c r="B8" s="463" t="s">
        <v>689</v>
      </c>
      <c r="C8" s="464"/>
      <c r="D8" s="464"/>
      <c r="E8" s="464"/>
      <c r="F8" s="464"/>
      <c r="G8" s="464"/>
      <c r="H8" s="464"/>
      <c r="I8" s="464"/>
      <c r="J8" s="464"/>
      <c r="K8" s="464"/>
      <c r="L8" s="464"/>
      <c r="M8" s="464"/>
      <c r="N8" s="464"/>
      <c r="O8" s="465"/>
    </row>
    <row r="9" spans="1:15" s="1" customFormat="1" ht="19.5" customHeight="1" thickBot="1" x14ac:dyDescent="0.25">
      <c r="A9" s="455"/>
      <c r="B9" s="69"/>
      <c r="C9" s="69"/>
      <c r="D9" s="69"/>
      <c r="E9" s="69"/>
      <c r="F9" s="69"/>
      <c r="G9" s="69"/>
      <c r="H9" s="69"/>
      <c r="I9" s="69"/>
      <c r="J9" s="69"/>
      <c r="K9" s="69"/>
      <c r="L9" s="69"/>
      <c r="M9" s="69"/>
      <c r="N9" s="69"/>
      <c r="O9" s="69"/>
    </row>
    <row r="10" spans="1:15" s="1" customFormat="1" ht="28.5" customHeight="1" thickBot="1" x14ac:dyDescent="0.25">
      <c r="A10" s="455"/>
      <c r="B10" s="458" t="s">
        <v>205</v>
      </c>
      <c r="C10" s="460" t="s">
        <v>3</v>
      </c>
      <c r="D10" s="460" t="s">
        <v>22</v>
      </c>
      <c r="E10" s="460" t="s">
        <v>4</v>
      </c>
      <c r="F10" s="460" t="s">
        <v>10</v>
      </c>
      <c r="G10" s="460" t="s">
        <v>312</v>
      </c>
      <c r="H10" s="298" t="s">
        <v>729</v>
      </c>
      <c r="I10" s="298" t="s">
        <v>729</v>
      </c>
      <c r="J10" s="298" t="s">
        <v>729</v>
      </c>
      <c r="K10" s="298" t="s">
        <v>729</v>
      </c>
      <c r="L10" s="487" t="s">
        <v>8</v>
      </c>
      <c r="M10" s="466" t="s">
        <v>9</v>
      </c>
      <c r="N10" s="466" t="s">
        <v>7</v>
      </c>
      <c r="O10" s="466" t="s">
        <v>521</v>
      </c>
    </row>
    <row r="11" spans="1:15" ht="41.25" customHeight="1" thickBot="1" x14ac:dyDescent="0.25">
      <c r="B11" s="459"/>
      <c r="C11" s="461"/>
      <c r="D11" s="461"/>
      <c r="E11" s="461"/>
      <c r="F11" s="461"/>
      <c r="G11" s="462"/>
      <c r="H11" s="297" t="s">
        <v>730</v>
      </c>
      <c r="I11" s="297" t="s">
        <v>748</v>
      </c>
      <c r="J11" s="297" t="s">
        <v>773</v>
      </c>
      <c r="K11" s="297" t="s">
        <v>785</v>
      </c>
      <c r="L11" s="488"/>
      <c r="M11" s="467"/>
      <c r="N11" s="467"/>
      <c r="O11" s="467"/>
    </row>
    <row r="12" spans="1:15" ht="98" customHeight="1" x14ac:dyDescent="0.2">
      <c r="B12" s="482" t="s">
        <v>253</v>
      </c>
      <c r="C12" s="485" t="s">
        <v>244</v>
      </c>
      <c r="D12" s="86" t="s">
        <v>23</v>
      </c>
      <c r="E12" s="124" t="s">
        <v>419</v>
      </c>
      <c r="F12" s="174" t="s">
        <v>691</v>
      </c>
      <c r="G12" s="40">
        <v>1</v>
      </c>
      <c r="H12" s="314">
        <v>1</v>
      </c>
      <c r="I12" s="314">
        <v>1</v>
      </c>
      <c r="J12" s="314">
        <v>1</v>
      </c>
      <c r="K12" s="314">
        <v>1</v>
      </c>
      <c r="L12" s="70">
        <v>44927</v>
      </c>
      <c r="M12" s="70">
        <v>45291</v>
      </c>
      <c r="N12" s="174" t="s">
        <v>161</v>
      </c>
      <c r="O12" s="189"/>
    </row>
    <row r="13" spans="1:15" ht="36" customHeight="1" x14ac:dyDescent="0.2">
      <c r="B13" s="483"/>
      <c r="C13" s="486"/>
      <c r="D13" s="489" t="s">
        <v>334</v>
      </c>
      <c r="E13" s="489" t="s">
        <v>420</v>
      </c>
      <c r="F13" s="56" t="s">
        <v>360</v>
      </c>
      <c r="G13" s="77">
        <v>1</v>
      </c>
      <c r="H13" s="39">
        <v>1</v>
      </c>
      <c r="I13" s="39">
        <v>1</v>
      </c>
      <c r="J13" s="39">
        <v>1</v>
      </c>
      <c r="K13" s="39">
        <v>1</v>
      </c>
      <c r="L13" s="46">
        <v>44927</v>
      </c>
      <c r="M13" s="46">
        <v>45291</v>
      </c>
      <c r="N13" s="56" t="s">
        <v>361</v>
      </c>
      <c r="O13" s="190"/>
    </row>
    <row r="14" spans="1:15" ht="46" customHeight="1" x14ac:dyDescent="0.2">
      <c r="B14" s="483"/>
      <c r="C14" s="486"/>
      <c r="D14" s="489"/>
      <c r="E14" s="489"/>
      <c r="F14" s="76" t="s">
        <v>353</v>
      </c>
      <c r="G14" s="77">
        <v>1</v>
      </c>
      <c r="H14" s="39">
        <v>1</v>
      </c>
      <c r="I14" s="39">
        <v>1</v>
      </c>
      <c r="J14" s="39">
        <v>1</v>
      </c>
      <c r="K14" s="39">
        <v>1</v>
      </c>
      <c r="L14" s="46">
        <v>44927</v>
      </c>
      <c r="M14" s="46">
        <v>45291</v>
      </c>
      <c r="N14" s="56" t="s">
        <v>162</v>
      </c>
      <c r="O14" s="190"/>
    </row>
    <row r="15" spans="1:15" ht="57" customHeight="1" x14ac:dyDescent="0.2">
      <c r="B15" s="483"/>
      <c r="C15" s="486"/>
      <c r="D15" s="489"/>
      <c r="E15" s="489"/>
      <c r="F15" s="313" t="s">
        <v>709</v>
      </c>
      <c r="G15" s="39">
        <v>0.9</v>
      </c>
      <c r="H15" s="337" t="s">
        <v>728</v>
      </c>
      <c r="I15" s="337">
        <v>0.33300000000000002</v>
      </c>
      <c r="J15" s="337">
        <v>0.66600000000000004</v>
      </c>
      <c r="K15" s="337">
        <v>1</v>
      </c>
      <c r="L15" s="46">
        <v>44927</v>
      </c>
      <c r="M15" s="46">
        <v>45291</v>
      </c>
      <c r="N15" s="56" t="s">
        <v>361</v>
      </c>
      <c r="O15" s="190"/>
    </row>
    <row r="16" spans="1:15" ht="31" customHeight="1" x14ac:dyDescent="0.2">
      <c r="B16" s="483"/>
      <c r="C16" s="486"/>
      <c r="D16" s="489" t="s">
        <v>23</v>
      </c>
      <c r="E16" s="50" t="s">
        <v>421</v>
      </c>
      <c r="F16" s="76" t="s">
        <v>242</v>
      </c>
      <c r="G16" s="29">
        <v>4</v>
      </c>
      <c r="H16" s="39">
        <v>0.25</v>
      </c>
      <c r="I16" s="39">
        <v>0.5</v>
      </c>
      <c r="J16" s="39">
        <v>0.75</v>
      </c>
      <c r="K16" s="39">
        <v>1</v>
      </c>
      <c r="L16" s="46">
        <v>44927</v>
      </c>
      <c r="M16" s="46">
        <v>45291</v>
      </c>
      <c r="N16" s="56" t="s">
        <v>82</v>
      </c>
      <c r="O16" s="190"/>
    </row>
    <row r="17" spans="2:15" ht="51" customHeight="1" x14ac:dyDescent="0.2">
      <c r="B17" s="483"/>
      <c r="C17" s="486"/>
      <c r="D17" s="489"/>
      <c r="E17" s="61" t="s">
        <v>422</v>
      </c>
      <c r="F17" s="76" t="s">
        <v>243</v>
      </c>
      <c r="G17" s="29">
        <v>1</v>
      </c>
      <c r="H17" s="337">
        <v>1</v>
      </c>
      <c r="I17" s="337">
        <v>1</v>
      </c>
      <c r="J17" s="337">
        <v>1</v>
      </c>
      <c r="K17" s="337">
        <v>1</v>
      </c>
      <c r="L17" s="46">
        <v>44927</v>
      </c>
      <c r="M17" s="46">
        <v>45291</v>
      </c>
      <c r="N17" s="56" t="s">
        <v>46</v>
      </c>
      <c r="O17" s="190"/>
    </row>
    <row r="18" spans="2:15" ht="51" customHeight="1" x14ac:dyDescent="0.2">
      <c r="B18" s="483"/>
      <c r="C18" s="486"/>
      <c r="D18" s="489"/>
      <c r="E18" s="61" t="s">
        <v>423</v>
      </c>
      <c r="F18" s="76" t="s">
        <v>50</v>
      </c>
      <c r="G18" s="77">
        <v>1</v>
      </c>
      <c r="H18" s="208" t="s">
        <v>728</v>
      </c>
      <c r="I18" s="208" t="s">
        <v>728</v>
      </c>
      <c r="J18" s="208" t="s">
        <v>728</v>
      </c>
      <c r="K18" s="208">
        <v>1</v>
      </c>
      <c r="L18" s="46">
        <v>44927</v>
      </c>
      <c r="M18" s="46">
        <v>45291</v>
      </c>
      <c r="N18" s="56" t="s">
        <v>46</v>
      </c>
      <c r="O18" s="190"/>
    </row>
    <row r="19" spans="2:15" ht="51" customHeight="1" x14ac:dyDescent="0.2">
      <c r="B19" s="483"/>
      <c r="C19" s="486"/>
      <c r="D19" s="489"/>
      <c r="E19" s="490" t="s">
        <v>424</v>
      </c>
      <c r="F19" s="56" t="s">
        <v>344</v>
      </c>
      <c r="G19" s="237">
        <v>3</v>
      </c>
      <c r="H19" s="237" t="s">
        <v>728</v>
      </c>
      <c r="I19" s="379">
        <v>0.33300000000000002</v>
      </c>
      <c r="J19" s="379">
        <v>0.66600000000000004</v>
      </c>
      <c r="K19" s="379">
        <v>1</v>
      </c>
      <c r="L19" s="46">
        <v>44927</v>
      </c>
      <c r="M19" s="46">
        <v>45291</v>
      </c>
      <c r="N19" s="56" t="s">
        <v>6</v>
      </c>
      <c r="O19" s="190"/>
    </row>
    <row r="20" spans="2:15" ht="156" customHeight="1" x14ac:dyDescent="0.2">
      <c r="B20" s="483"/>
      <c r="C20" s="486"/>
      <c r="D20" s="489"/>
      <c r="E20" s="490"/>
      <c r="F20" s="312" t="s">
        <v>596</v>
      </c>
      <c r="G20" s="39">
        <v>0.9</v>
      </c>
      <c r="H20" s="39" t="s">
        <v>728</v>
      </c>
      <c r="I20" s="39">
        <f>13/22</f>
        <v>0.59090909090909094</v>
      </c>
      <c r="J20" s="39">
        <f>18/22</f>
        <v>0.81818181818181823</v>
      </c>
      <c r="K20" s="39">
        <f>19/22</f>
        <v>0.86363636363636365</v>
      </c>
      <c r="L20" s="46">
        <v>44927</v>
      </c>
      <c r="M20" s="46">
        <v>45291</v>
      </c>
      <c r="N20" s="56" t="s">
        <v>163</v>
      </c>
      <c r="O20" s="190"/>
    </row>
    <row r="21" spans="2:15" ht="84.75" customHeight="1" x14ac:dyDescent="0.2">
      <c r="B21" s="483"/>
      <c r="C21" s="480" t="s">
        <v>332</v>
      </c>
      <c r="D21" s="157" t="s">
        <v>355</v>
      </c>
      <c r="E21" s="157" t="s">
        <v>477</v>
      </c>
      <c r="F21" s="96" t="s">
        <v>478</v>
      </c>
      <c r="G21" s="77">
        <v>1</v>
      </c>
      <c r="H21" s="208" t="s">
        <v>728</v>
      </c>
      <c r="I21" s="208" t="s">
        <v>728</v>
      </c>
      <c r="J21" s="208" t="s">
        <v>728</v>
      </c>
      <c r="K21" s="445">
        <v>0</v>
      </c>
      <c r="L21" s="46">
        <v>44927</v>
      </c>
      <c r="M21" s="46">
        <v>45291</v>
      </c>
      <c r="N21" s="157" t="s">
        <v>333</v>
      </c>
      <c r="O21" s="190"/>
    </row>
    <row r="22" spans="2:15" ht="126" customHeight="1" thickBot="1" x14ac:dyDescent="0.25">
      <c r="B22" s="484"/>
      <c r="C22" s="481"/>
      <c r="D22" s="180" t="s">
        <v>355</v>
      </c>
      <c r="E22" s="180" t="s">
        <v>670</v>
      </c>
      <c r="F22" s="311" t="s">
        <v>476</v>
      </c>
      <c r="G22" s="191">
        <v>0.85</v>
      </c>
      <c r="H22" s="191">
        <v>0</v>
      </c>
      <c r="I22" s="191" t="s">
        <v>728</v>
      </c>
      <c r="J22" s="191" t="s">
        <v>728</v>
      </c>
      <c r="K22" s="446">
        <v>0</v>
      </c>
      <c r="L22" s="71">
        <v>44927</v>
      </c>
      <c r="M22" s="71">
        <v>45291</v>
      </c>
      <c r="N22" s="180" t="s">
        <v>333</v>
      </c>
      <c r="O22" s="192"/>
    </row>
    <row r="23" spans="2:15" x14ac:dyDescent="0.2">
      <c r="G23" s="20"/>
      <c r="H23" s="20">
        <f>AVERAGE(H12:H22)</f>
        <v>0.70833333333333337</v>
      </c>
      <c r="I23" s="20">
        <f>AVERAGE(I12:I22)</f>
        <v>0.7196136363636364</v>
      </c>
      <c r="J23" s="20">
        <f>AVERAGE(J12:J22)</f>
        <v>0.86252272727272739</v>
      </c>
      <c r="K23" s="20">
        <f>AVERAGE(K12:K22)</f>
        <v>0.80578512396694213</v>
      </c>
    </row>
    <row r="24" spans="2:15" x14ac:dyDescent="0.2">
      <c r="H24" s="20"/>
      <c r="I24" s="20"/>
      <c r="J24" s="20"/>
      <c r="K24" s="20"/>
    </row>
  </sheetData>
  <mergeCells count="28">
    <mergeCell ref="N3:O3"/>
    <mergeCell ref="N4:O4"/>
    <mergeCell ref="C21:C22"/>
    <mergeCell ref="B12:B22"/>
    <mergeCell ref="C12:C20"/>
    <mergeCell ref="M10:M11"/>
    <mergeCell ref="L10:L11"/>
    <mergeCell ref="D13:D15"/>
    <mergeCell ref="E13:E15"/>
    <mergeCell ref="D16:D20"/>
    <mergeCell ref="E19:E20"/>
    <mergeCell ref="D1:M4"/>
    <mergeCell ref="A1:A10"/>
    <mergeCell ref="B5:G5"/>
    <mergeCell ref="B10:B11"/>
    <mergeCell ref="C10:C11"/>
    <mergeCell ref="D10:D11"/>
    <mergeCell ref="E10:E11"/>
    <mergeCell ref="F10:F11"/>
    <mergeCell ref="G10:G11"/>
    <mergeCell ref="B6:O6"/>
    <mergeCell ref="B7:O7"/>
    <mergeCell ref="N10:N11"/>
    <mergeCell ref="B1:C4"/>
    <mergeCell ref="N1:O1"/>
    <mergeCell ref="B8:O8"/>
    <mergeCell ref="O10:O11"/>
    <mergeCell ref="N2:O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WEY23"/>
  <sheetViews>
    <sheetView view="pageBreakPreview" topLeftCell="E16" zoomScale="84" zoomScaleNormal="94" zoomScaleSheetLayoutView="75" workbookViewId="0">
      <selection activeCell="K21" sqref="K21"/>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11" width="20.83203125" style="4" customWidth="1"/>
    <col min="12" max="12" width="19.33203125" style="4" customWidth="1"/>
    <col min="13" max="13" width="18.33203125" style="4" customWidth="1"/>
    <col min="14" max="14" width="26.5" style="4" customWidth="1"/>
    <col min="15" max="181" width="11.5" style="4"/>
    <col min="182" max="182" width="14.5" style="4" customWidth="1"/>
    <col min="183" max="183" width="22.1640625" style="4" customWidth="1"/>
    <col min="184" max="184" width="16.83203125" style="4" customWidth="1"/>
    <col min="185" max="185" width="22.6640625" style="4" customWidth="1"/>
    <col min="186" max="186" width="20.33203125" style="4" customWidth="1"/>
    <col min="187" max="187" width="22.5" style="4" customWidth="1"/>
    <col min="188" max="188" width="25.5" style="4" customWidth="1"/>
    <col min="189" max="189" width="10" style="4" customWidth="1"/>
    <col min="190" max="190" width="15.33203125" style="4" customWidth="1"/>
    <col min="191" max="195" width="0" style="4" hidden="1" customWidth="1"/>
    <col min="196" max="196" width="13.83203125" style="4" customWidth="1"/>
    <col min="197" max="197" width="20.5" style="4" customWidth="1"/>
    <col min="198" max="437" width="11.5" style="4"/>
    <col min="438" max="438" width="14.5" style="4" customWidth="1"/>
    <col min="439" max="439" width="22.1640625" style="4" customWidth="1"/>
    <col min="440" max="440" width="16.83203125" style="4" customWidth="1"/>
    <col min="441" max="441" width="22.6640625" style="4" customWidth="1"/>
    <col min="442" max="442" width="20.33203125" style="4" customWidth="1"/>
    <col min="443" max="443" width="22.5" style="4" customWidth="1"/>
    <col min="444" max="444" width="25.5" style="4" customWidth="1"/>
    <col min="445" max="445" width="10" style="4" customWidth="1"/>
    <col min="446" max="446" width="15.33203125" style="4" customWidth="1"/>
    <col min="447" max="451" width="0" style="4" hidden="1" customWidth="1"/>
    <col min="452" max="452" width="13.83203125" style="4" customWidth="1"/>
    <col min="453" max="453" width="20.5" style="4" customWidth="1"/>
    <col min="454" max="693" width="11.5" style="4"/>
    <col min="694" max="694" width="14.5" style="4" customWidth="1"/>
    <col min="695" max="695" width="22.1640625" style="4" customWidth="1"/>
    <col min="696" max="696" width="16.83203125" style="4" customWidth="1"/>
    <col min="697" max="697" width="22.6640625" style="4" customWidth="1"/>
    <col min="698" max="698" width="20.33203125" style="4" customWidth="1"/>
    <col min="699" max="699" width="22.5" style="4" customWidth="1"/>
    <col min="700" max="700" width="25.5" style="4" customWidth="1"/>
    <col min="701" max="701" width="10" style="4" customWidth="1"/>
    <col min="702" max="702" width="15.33203125" style="4" customWidth="1"/>
    <col min="703" max="707" width="0" style="4" hidden="1" customWidth="1"/>
    <col min="708" max="708" width="13.83203125" style="4" customWidth="1"/>
    <col min="709" max="709" width="20.5" style="4" customWidth="1"/>
    <col min="710" max="949" width="11.5" style="4"/>
    <col min="950" max="950" width="14.5" style="4" customWidth="1"/>
    <col min="951" max="951" width="22.1640625" style="4" customWidth="1"/>
    <col min="952" max="952" width="16.83203125" style="4" customWidth="1"/>
    <col min="953" max="953" width="22.6640625" style="4" customWidth="1"/>
    <col min="954" max="954" width="20.33203125" style="4" customWidth="1"/>
    <col min="955" max="955" width="22.5" style="4" customWidth="1"/>
    <col min="956" max="956" width="25.5" style="4" customWidth="1"/>
    <col min="957" max="957" width="10" style="4" customWidth="1"/>
    <col min="958" max="958" width="15.33203125" style="4" customWidth="1"/>
    <col min="959" max="963" width="0" style="4" hidden="1" customWidth="1"/>
    <col min="964" max="964" width="13.83203125" style="4" customWidth="1"/>
    <col min="965" max="965" width="20.5" style="4" customWidth="1"/>
    <col min="966" max="1205" width="11.5" style="4"/>
    <col min="1206" max="1206" width="14.5" style="4" customWidth="1"/>
    <col min="1207" max="1207" width="22.1640625" style="4" customWidth="1"/>
    <col min="1208" max="1208" width="16.83203125" style="4" customWidth="1"/>
    <col min="1209" max="1209" width="22.6640625" style="4" customWidth="1"/>
    <col min="1210" max="1210" width="20.33203125" style="4" customWidth="1"/>
    <col min="1211" max="1211" width="22.5" style="4" customWidth="1"/>
    <col min="1212" max="1212" width="25.5" style="4" customWidth="1"/>
    <col min="1213" max="1213" width="10" style="4" customWidth="1"/>
    <col min="1214" max="1214" width="15.33203125" style="4" customWidth="1"/>
    <col min="1215" max="1219" width="0" style="4" hidden="1" customWidth="1"/>
    <col min="1220" max="1220" width="13.83203125" style="4" customWidth="1"/>
    <col min="1221" max="1221" width="20.5" style="4" customWidth="1"/>
    <col min="1222" max="1461" width="11.5" style="4"/>
    <col min="1462" max="1462" width="14.5" style="4" customWidth="1"/>
    <col min="1463" max="1463" width="22.1640625" style="4" customWidth="1"/>
    <col min="1464" max="1464" width="16.83203125" style="4" customWidth="1"/>
    <col min="1465" max="1465" width="22.6640625" style="4" customWidth="1"/>
    <col min="1466" max="1466" width="20.33203125" style="4" customWidth="1"/>
    <col min="1467" max="1467" width="22.5" style="4" customWidth="1"/>
    <col min="1468" max="1468" width="25.5" style="4" customWidth="1"/>
    <col min="1469" max="1469" width="10" style="4" customWidth="1"/>
    <col min="1470" max="1470" width="15.33203125" style="4" customWidth="1"/>
    <col min="1471" max="1475" width="0" style="4" hidden="1" customWidth="1"/>
    <col min="1476" max="1476" width="13.83203125" style="4" customWidth="1"/>
    <col min="1477" max="1477" width="20.5" style="4" customWidth="1"/>
    <col min="1478" max="1717" width="11.5" style="4"/>
    <col min="1718" max="1718" width="14.5" style="4" customWidth="1"/>
    <col min="1719" max="1719" width="22.1640625" style="4" customWidth="1"/>
    <col min="1720" max="1720" width="16.83203125" style="4" customWidth="1"/>
    <col min="1721" max="1721" width="22.6640625" style="4" customWidth="1"/>
    <col min="1722" max="1722" width="20.33203125" style="4" customWidth="1"/>
    <col min="1723" max="1723" width="22.5" style="4" customWidth="1"/>
    <col min="1724" max="1724" width="25.5" style="4" customWidth="1"/>
    <col min="1725" max="1725" width="10" style="4" customWidth="1"/>
    <col min="1726" max="1726" width="15.33203125" style="4" customWidth="1"/>
    <col min="1727" max="1731" width="0" style="4" hidden="1" customWidth="1"/>
    <col min="1732" max="1732" width="13.83203125" style="4" customWidth="1"/>
    <col min="1733" max="1733" width="20.5" style="4" customWidth="1"/>
    <col min="1734" max="1973" width="11.5" style="4"/>
    <col min="1974" max="1974" width="14.5" style="4" customWidth="1"/>
    <col min="1975" max="1975" width="22.1640625" style="4" customWidth="1"/>
    <col min="1976" max="1976" width="16.83203125" style="4" customWidth="1"/>
    <col min="1977" max="1977" width="22.6640625" style="4" customWidth="1"/>
    <col min="1978" max="1978" width="20.33203125" style="4" customWidth="1"/>
    <col min="1979" max="1979" width="22.5" style="4" customWidth="1"/>
    <col min="1980" max="1980" width="25.5" style="4" customWidth="1"/>
    <col min="1981" max="1981" width="10" style="4" customWidth="1"/>
    <col min="1982" max="1982" width="15.33203125" style="4" customWidth="1"/>
    <col min="1983" max="1987" width="0" style="4" hidden="1" customWidth="1"/>
    <col min="1988" max="1988" width="13.83203125" style="4" customWidth="1"/>
    <col min="1989" max="1989" width="20.5" style="4" customWidth="1"/>
    <col min="1990" max="2229" width="11.5" style="4"/>
    <col min="2230" max="2230" width="14.5" style="4" customWidth="1"/>
    <col min="2231" max="2231" width="22.1640625" style="4" customWidth="1"/>
    <col min="2232" max="2232" width="16.83203125" style="4" customWidth="1"/>
    <col min="2233" max="2233" width="22.6640625" style="4" customWidth="1"/>
    <col min="2234" max="2234" width="20.33203125" style="4" customWidth="1"/>
    <col min="2235" max="2235" width="22.5" style="4" customWidth="1"/>
    <col min="2236" max="2236" width="25.5" style="4" customWidth="1"/>
    <col min="2237" max="2237" width="10" style="4" customWidth="1"/>
    <col min="2238" max="2238" width="15.33203125" style="4" customWidth="1"/>
    <col min="2239" max="2243" width="0" style="4" hidden="1" customWidth="1"/>
    <col min="2244" max="2244" width="13.83203125" style="4" customWidth="1"/>
    <col min="2245" max="2245" width="20.5" style="4" customWidth="1"/>
    <col min="2246" max="2485" width="11.5" style="4"/>
    <col min="2486" max="2486" width="14.5" style="4" customWidth="1"/>
    <col min="2487" max="2487" width="22.1640625" style="4" customWidth="1"/>
    <col min="2488" max="2488" width="16.83203125" style="4" customWidth="1"/>
    <col min="2489" max="2489" width="22.6640625" style="4" customWidth="1"/>
    <col min="2490" max="2490" width="20.33203125" style="4" customWidth="1"/>
    <col min="2491" max="2491" width="22.5" style="4" customWidth="1"/>
    <col min="2492" max="2492" width="25.5" style="4" customWidth="1"/>
    <col min="2493" max="2493" width="10" style="4" customWidth="1"/>
    <col min="2494" max="2494" width="15.33203125" style="4" customWidth="1"/>
    <col min="2495" max="2499" width="0" style="4" hidden="1" customWidth="1"/>
    <col min="2500" max="2500" width="13.83203125" style="4" customWidth="1"/>
    <col min="2501" max="2501" width="20.5" style="4" customWidth="1"/>
    <col min="2502" max="2741" width="11.5" style="4"/>
    <col min="2742" max="2742" width="14.5" style="4" customWidth="1"/>
    <col min="2743" max="2743" width="22.1640625" style="4" customWidth="1"/>
    <col min="2744" max="2744" width="16.83203125" style="4" customWidth="1"/>
    <col min="2745" max="2745" width="22.6640625" style="4" customWidth="1"/>
    <col min="2746" max="2746" width="20.33203125" style="4" customWidth="1"/>
    <col min="2747" max="2747" width="22.5" style="4" customWidth="1"/>
    <col min="2748" max="2748" width="25.5" style="4" customWidth="1"/>
    <col min="2749" max="2749" width="10" style="4" customWidth="1"/>
    <col min="2750" max="2750" width="15.33203125" style="4" customWidth="1"/>
    <col min="2751" max="2755" width="0" style="4" hidden="1" customWidth="1"/>
    <col min="2756" max="2756" width="13.83203125" style="4" customWidth="1"/>
    <col min="2757" max="2757" width="20.5" style="4" customWidth="1"/>
    <col min="2758" max="2997" width="11.5" style="4"/>
    <col min="2998" max="2998" width="14.5" style="4" customWidth="1"/>
    <col min="2999" max="2999" width="22.1640625" style="4" customWidth="1"/>
    <col min="3000" max="3000" width="16.83203125" style="4" customWidth="1"/>
    <col min="3001" max="3001" width="22.6640625" style="4" customWidth="1"/>
    <col min="3002" max="3002" width="20.33203125" style="4" customWidth="1"/>
    <col min="3003" max="3003" width="22.5" style="4" customWidth="1"/>
    <col min="3004" max="3004" width="25.5" style="4" customWidth="1"/>
    <col min="3005" max="3005" width="10" style="4" customWidth="1"/>
    <col min="3006" max="3006" width="15.33203125" style="4" customWidth="1"/>
    <col min="3007" max="3011" width="0" style="4" hidden="1" customWidth="1"/>
    <col min="3012" max="3012" width="13.83203125" style="4" customWidth="1"/>
    <col min="3013" max="3013" width="20.5" style="4" customWidth="1"/>
    <col min="3014" max="3253" width="11.5" style="4"/>
    <col min="3254" max="3254" width="14.5" style="4" customWidth="1"/>
    <col min="3255" max="3255" width="22.1640625" style="4" customWidth="1"/>
    <col min="3256" max="3256" width="16.83203125" style="4" customWidth="1"/>
    <col min="3257" max="3257" width="22.6640625" style="4" customWidth="1"/>
    <col min="3258" max="3258" width="20.33203125" style="4" customWidth="1"/>
    <col min="3259" max="3259" width="22.5" style="4" customWidth="1"/>
    <col min="3260" max="3260" width="25.5" style="4" customWidth="1"/>
    <col min="3261" max="3261" width="10" style="4" customWidth="1"/>
    <col min="3262" max="3262" width="15.33203125" style="4" customWidth="1"/>
    <col min="3263" max="3267" width="0" style="4" hidden="1" customWidth="1"/>
    <col min="3268" max="3268" width="13.83203125" style="4" customWidth="1"/>
    <col min="3269" max="3269" width="20.5" style="4" customWidth="1"/>
    <col min="3270" max="3509" width="11.5" style="4"/>
    <col min="3510" max="3510" width="14.5" style="4" customWidth="1"/>
    <col min="3511" max="3511" width="22.1640625" style="4" customWidth="1"/>
    <col min="3512" max="3512" width="16.83203125" style="4" customWidth="1"/>
    <col min="3513" max="3513" width="22.6640625" style="4" customWidth="1"/>
    <col min="3514" max="3514" width="20.33203125" style="4" customWidth="1"/>
    <col min="3515" max="3515" width="22.5" style="4" customWidth="1"/>
    <col min="3516" max="3516" width="25.5" style="4" customWidth="1"/>
    <col min="3517" max="3517" width="10" style="4" customWidth="1"/>
    <col min="3518" max="3518" width="15.33203125" style="4" customWidth="1"/>
    <col min="3519" max="3523" width="0" style="4" hidden="1" customWidth="1"/>
    <col min="3524" max="3524" width="13.83203125" style="4" customWidth="1"/>
    <col min="3525" max="3525" width="20.5" style="4" customWidth="1"/>
    <col min="3526" max="3765" width="11.5" style="4"/>
    <col min="3766" max="3766" width="14.5" style="4" customWidth="1"/>
    <col min="3767" max="3767" width="22.1640625" style="4" customWidth="1"/>
    <col min="3768" max="3768" width="16.83203125" style="4" customWidth="1"/>
    <col min="3769" max="3769" width="22.6640625" style="4" customWidth="1"/>
    <col min="3770" max="3770" width="20.33203125" style="4" customWidth="1"/>
    <col min="3771" max="3771" width="22.5" style="4" customWidth="1"/>
    <col min="3772" max="3772" width="25.5" style="4" customWidth="1"/>
    <col min="3773" max="3773" width="10" style="4" customWidth="1"/>
    <col min="3774" max="3774" width="15.33203125" style="4" customWidth="1"/>
    <col min="3775" max="3779" width="0" style="4" hidden="1" customWidth="1"/>
    <col min="3780" max="3780" width="13.83203125" style="4" customWidth="1"/>
    <col min="3781" max="3781" width="20.5" style="4" customWidth="1"/>
    <col min="3782" max="4021" width="11.5" style="4"/>
    <col min="4022" max="4022" width="14.5" style="4" customWidth="1"/>
    <col min="4023" max="4023" width="22.1640625" style="4" customWidth="1"/>
    <col min="4024" max="4024" width="16.83203125" style="4" customWidth="1"/>
    <col min="4025" max="4025" width="22.6640625" style="4" customWidth="1"/>
    <col min="4026" max="4026" width="20.33203125" style="4" customWidth="1"/>
    <col min="4027" max="4027" width="22.5" style="4" customWidth="1"/>
    <col min="4028" max="4028" width="25.5" style="4" customWidth="1"/>
    <col min="4029" max="4029" width="10" style="4" customWidth="1"/>
    <col min="4030" max="4030" width="15.33203125" style="4" customWidth="1"/>
    <col min="4031" max="4035" width="0" style="4" hidden="1" customWidth="1"/>
    <col min="4036" max="4036" width="13.83203125" style="4" customWidth="1"/>
    <col min="4037" max="4037" width="20.5" style="4" customWidth="1"/>
    <col min="4038" max="4277" width="11.5" style="4"/>
    <col min="4278" max="4278" width="14.5" style="4" customWidth="1"/>
    <col min="4279" max="4279" width="22.1640625" style="4" customWidth="1"/>
    <col min="4280" max="4280" width="16.83203125" style="4" customWidth="1"/>
    <col min="4281" max="4281" width="22.6640625" style="4" customWidth="1"/>
    <col min="4282" max="4282" width="20.33203125" style="4" customWidth="1"/>
    <col min="4283" max="4283" width="22.5" style="4" customWidth="1"/>
    <col min="4284" max="4284" width="25.5" style="4" customWidth="1"/>
    <col min="4285" max="4285" width="10" style="4" customWidth="1"/>
    <col min="4286" max="4286" width="15.33203125" style="4" customWidth="1"/>
    <col min="4287" max="4291" width="0" style="4" hidden="1" customWidth="1"/>
    <col min="4292" max="4292" width="13.83203125" style="4" customWidth="1"/>
    <col min="4293" max="4293" width="20.5" style="4" customWidth="1"/>
    <col min="4294" max="4533" width="11.5" style="4"/>
    <col min="4534" max="4534" width="14.5" style="4" customWidth="1"/>
    <col min="4535" max="4535" width="22.1640625" style="4" customWidth="1"/>
    <col min="4536" max="4536" width="16.83203125" style="4" customWidth="1"/>
    <col min="4537" max="4537" width="22.6640625" style="4" customWidth="1"/>
    <col min="4538" max="4538" width="20.33203125" style="4" customWidth="1"/>
    <col min="4539" max="4539" width="22.5" style="4" customWidth="1"/>
    <col min="4540" max="4540" width="25.5" style="4" customWidth="1"/>
    <col min="4541" max="4541" width="10" style="4" customWidth="1"/>
    <col min="4542" max="4542" width="15.33203125" style="4" customWidth="1"/>
    <col min="4543" max="4547" width="0" style="4" hidden="1" customWidth="1"/>
    <col min="4548" max="4548" width="13.83203125" style="4" customWidth="1"/>
    <col min="4549" max="4549" width="20.5" style="4" customWidth="1"/>
    <col min="4550" max="4789" width="11.5" style="4"/>
    <col min="4790" max="4790" width="14.5" style="4" customWidth="1"/>
    <col min="4791" max="4791" width="22.1640625" style="4" customWidth="1"/>
    <col min="4792" max="4792" width="16.83203125" style="4" customWidth="1"/>
    <col min="4793" max="4793" width="22.6640625" style="4" customWidth="1"/>
    <col min="4794" max="4794" width="20.33203125" style="4" customWidth="1"/>
    <col min="4795" max="4795" width="22.5" style="4" customWidth="1"/>
    <col min="4796" max="4796" width="25.5" style="4" customWidth="1"/>
    <col min="4797" max="4797" width="10" style="4" customWidth="1"/>
    <col min="4798" max="4798" width="15.33203125" style="4" customWidth="1"/>
    <col min="4799" max="4803" width="0" style="4" hidden="1" customWidth="1"/>
    <col min="4804" max="4804" width="13.83203125" style="4" customWidth="1"/>
    <col min="4805" max="4805" width="20.5" style="4" customWidth="1"/>
    <col min="4806" max="5045" width="11.5" style="4"/>
    <col min="5046" max="5046" width="14.5" style="4" customWidth="1"/>
    <col min="5047" max="5047" width="22.1640625" style="4" customWidth="1"/>
    <col min="5048" max="5048" width="16.83203125" style="4" customWidth="1"/>
    <col min="5049" max="5049" width="22.6640625" style="4" customWidth="1"/>
    <col min="5050" max="5050" width="20.33203125" style="4" customWidth="1"/>
    <col min="5051" max="5051" width="22.5" style="4" customWidth="1"/>
    <col min="5052" max="5052" width="25.5" style="4" customWidth="1"/>
    <col min="5053" max="5053" width="10" style="4" customWidth="1"/>
    <col min="5054" max="5054" width="15.33203125" style="4" customWidth="1"/>
    <col min="5055" max="5059" width="0" style="4" hidden="1" customWidth="1"/>
    <col min="5060" max="5060" width="13.83203125" style="4" customWidth="1"/>
    <col min="5061" max="5061" width="20.5" style="4" customWidth="1"/>
    <col min="5062" max="5301" width="11.5" style="4"/>
    <col min="5302" max="5302" width="14.5" style="4" customWidth="1"/>
    <col min="5303" max="5303" width="22.1640625" style="4" customWidth="1"/>
    <col min="5304" max="5304" width="16.83203125" style="4" customWidth="1"/>
    <col min="5305" max="5305" width="22.6640625" style="4" customWidth="1"/>
    <col min="5306" max="5306" width="20.33203125" style="4" customWidth="1"/>
    <col min="5307" max="5307" width="22.5" style="4" customWidth="1"/>
    <col min="5308" max="5308" width="25.5" style="4" customWidth="1"/>
    <col min="5309" max="5309" width="10" style="4" customWidth="1"/>
    <col min="5310" max="5310" width="15.33203125" style="4" customWidth="1"/>
    <col min="5311" max="5315" width="0" style="4" hidden="1" customWidth="1"/>
    <col min="5316" max="5316" width="13.83203125" style="4" customWidth="1"/>
    <col min="5317" max="5317" width="20.5" style="4" customWidth="1"/>
    <col min="5318" max="5557" width="11.5" style="4"/>
    <col min="5558" max="5558" width="14.5" style="4" customWidth="1"/>
    <col min="5559" max="5559" width="22.1640625" style="4" customWidth="1"/>
    <col min="5560" max="5560" width="16.83203125" style="4" customWidth="1"/>
    <col min="5561" max="5561" width="22.6640625" style="4" customWidth="1"/>
    <col min="5562" max="5562" width="20.33203125" style="4" customWidth="1"/>
    <col min="5563" max="5563" width="22.5" style="4" customWidth="1"/>
    <col min="5564" max="5564" width="25.5" style="4" customWidth="1"/>
    <col min="5565" max="5565" width="10" style="4" customWidth="1"/>
    <col min="5566" max="5566" width="15.33203125" style="4" customWidth="1"/>
    <col min="5567" max="5571" width="0" style="4" hidden="1" customWidth="1"/>
    <col min="5572" max="5572" width="13.83203125" style="4" customWidth="1"/>
    <col min="5573" max="5573" width="20.5" style="4" customWidth="1"/>
    <col min="5574" max="5813" width="11.5" style="4"/>
    <col min="5814" max="5814" width="14.5" style="4" customWidth="1"/>
    <col min="5815" max="5815" width="22.1640625" style="4" customWidth="1"/>
    <col min="5816" max="5816" width="16.83203125" style="4" customWidth="1"/>
    <col min="5817" max="5817" width="22.6640625" style="4" customWidth="1"/>
    <col min="5818" max="5818" width="20.33203125" style="4" customWidth="1"/>
    <col min="5819" max="5819" width="22.5" style="4" customWidth="1"/>
    <col min="5820" max="5820" width="25.5" style="4" customWidth="1"/>
    <col min="5821" max="5821" width="10" style="4" customWidth="1"/>
    <col min="5822" max="5822" width="15.33203125" style="4" customWidth="1"/>
    <col min="5823" max="5827" width="0" style="4" hidden="1" customWidth="1"/>
    <col min="5828" max="5828" width="13.83203125" style="4" customWidth="1"/>
    <col min="5829" max="5829" width="20.5" style="4" customWidth="1"/>
    <col min="5830" max="6069" width="11.5" style="4"/>
    <col min="6070" max="6070" width="14.5" style="4" customWidth="1"/>
    <col min="6071" max="6071" width="22.1640625" style="4" customWidth="1"/>
    <col min="6072" max="6072" width="16.83203125" style="4" customWidth="1"/>
    <col min="6073" max="6073" width="22.6640625" style="4" customWidth="1"/>
    <col min="6074" max="6074" width="20.33203125" style="4" customWidth="1"/>
    <col min="6075" max="6075" width="22.5" style="4" customWidth="1"/>
    <col min="6076" max="6076" width="25.5" style="4" customWidth="1"/>
    <col min="6077" max="6077" width="10" style="4" customWidth="1"/>
    <col min="6078" max="6078" width="15.33203125" style="4" customWidth="1"/>
    <col min="6079" max="6083" width="0" style="4" hidden="1" customWidth="1"/>
    <col min="6084" max="6084" width="13.83203125" style="4" customWidth="1"/>
    <col min="6085" max="6085" width="20.5" style="4" customWidth="1"/>
    <col min="6086" max="6325" width="11.5" style="4"/>
    <col min="6326" max="6326" width="14.5" style="4" customWidth="1"/>
    <col min="6327" max="6327" width="22.1640625" style="4" customWidth="1"/>
    <col min="6328" max="6328" width="16.83203125" style="4" customWidth="1"/>
    <col min="6329" max="6329" width="22.6640625" style="4" customWidth="1"/>
    <col min="6330" max="6330" width="20.33203125" style="4" customWidth="1"/>
    <col min="6331" max="6331" width="22.5" style="4" customWidth="1"/>
    <col min="6332" max="6332" width="25.5" style="4" customWidth="1"/>
    <col min="6333" max="6333" width="10" style="4" customWidth="1"/>
    <col min="6334" max="6334" width="15.33203125" style="4" customWidth="1"/>
    <col min="6335" max="6339" width="0" style="4" hidden="1" customWidth="1"/>
    <col min="6340" max="6340" width="13.83203125" style="4" customWidth="1"/>
    <col min="6341" max="6341" width="20.5" style="4" customWidth="1"/>
    <col min="6342" max="6581" width="11.5" style="4"/>
    <col min="6582" max="6582" width="14.5" style="4" customWidth="1"/>
    <col min="6583" max="6583" width="22.1640625" style="4" customWidth="1"/>
    <col min="6584" max="6584" width="16.83203125" style="4" customWidth="1"/>
    <col min="6585" max="6585" width="22.6640625" style="4" customWidth="1"/>
    <col min="6586" max="6586" width="20.33203125" style="4" customWidth="1"/>
    <col min="6587" max="6587" width="22.5" style="4" customWidth="1"/>
    <col min="6588" max="6588" width="25.5" style="4" customWidth="1"/>
    <col min="6589" max="6589" width="10" style="4" customWidth="1"/>
    <col min="6590" max="6590" width="15.33203125" style="4" customWidth="1"/>
    <col min="6591" max="6595" width="0" style="4" hidden="1" customWidth="1"/>
    <col min="6596" max="6596" width="13.83203125" style="4" customWidth="1"/>
    <col min="6597" max="6597" width="20.5" style="4" customWidth="1"/>
    <col min="6598" max="6837" width="11.5" style="4"/>
    <col min="6838" max="6838" width="14.5" style="4" customWidth="1"/>
    <col min="6839" max="6839" width="22.1640625" style="4" customWidth="1"/>
    <col min="6840" max="6840" width="16.83203125" style="4" customWidth="1"/>
    <col min="6841" max="6841" width="22.6640625" style="4" customWidth="1"/>
    <col min="6842" max="6842" width="20.33203125" style="4" customWidth="1"/>
    <col min="6843" max="6843" width="22.5" style="4" customWidth="1"/>
    <col min="6844" max="6844" width="25.5" style="4" customWidth="1"/>
    <col min="6845" max="6845" width="10" style="4" customWidth="1"/>
    <col min="6846" max="6846" width="15.33203125" style="4" customWidth="1"/>
    <col min="6847" max="6851" width="0" style="4" hidden="1" customWidth="1"/>
    <col min="6852" max="6852" width="13.83203125" style="4" customWidth="1"/>
    <col min="6853" max="6853" width="20.5" style="4" customWidth="1"/>
    <col min="6854" max="7093" width="11.5" style="4"/>
    <col min="7094" max="7094" width="14.5" style="4" customWidth="1"/>
    <col min="7095" max="7095" width="22.1640625" style="4" customWidth="1"/>
    <col min="7096" max="7096" width="16.83203125" style="4" customWidth="1"/>
    <col min="7097" max="7097" width="22.6640625" style="4" customWidth="1"/>
    <col min="7098" max="7098" width="20.33203125" style="4" customWidth="1"/>
    <col min="7099" max="7099" width="22.5" style="4" customWidth="1"/>
    <col min="7100" max="7100" width="25.5" style="4" customWidth="1"/>
    <col min="7101" max="7101" width="10" style="4" customWidth="1"/>
    <col min="7102" max="7102" width="15.33203125" style="4" customWidth="1"/>
    <col min="7103" max="7107" width="0" style="4" hidden="1" customWidth="1"/>
    <col min="7108" max="7108" width="13.83203125" style="4" customWidth="1"/>
    <col min="7109" max="7109" width="20.5" style="4" customWidth="1"/>
    <col min="7110" max="7349" width="11.5" style="4"/>
    <col min="7350" max="7350" width="14.5" style="4" customWidth="1"/>
    <col min="7351" max="7351" width="22.1640625" style="4" customWidth="1"/>
    <col min="7352" max="7352" width="16.83203125" style="4" customWidth="1"/>
    <col min="7353" max="7353" width="22.6640625" style="4" customWidth="1"/>
    <col min="7354" max="7354" width="20.33203125" style="4" customWidth="1"/>
    <col min="7355" max="7355" width="22.5" style="4" customWidth="1"/>
    <col min="7356" max="7356" width="25.5" style="4" customWidth="1"/>
    <col min="7357" max="7357" width="10" style="4" customWidth="1"/>
    <col min="7358" max="7358" width="15.33203125" style="4" customWidth="1"/>
    <col min="7359" max="7363" width="0" style="4" hidden="1" customWidth="1"/>
    <col min="7364" max="7364" width="13.83203125" style="4" customWidth="1"/>
    <col min="7365" max="7365" width="20.5" style="4" customWidth="1"/>
    <col min="7366" max="7605" width="11.5" style="4"/>
    <col min="7606" max="7606" width="14.5" style="4" customWidth="1"/>
    <col min="7607" max="7607" width="22.1640625" style="4" customWidth="1"/>
    <col min="7608" max="7608" width="16.83203125" style="4" customWidth="1"/>
    <col min="7609" max="7609" width="22.6640625" style="4" customWidth="1"/>
    <col min="7610" max="7610" width="20.33203125" style="4" customWidth="1"/>
    <col min="7611" max="7611" width="22.5" style="4" customWidth="1"/>
    <col min="7612" max="7612" width="25.5" style="4" customWidth="1"/>
    <col min="7613" max="7613" width="10" style="4" customWidth="1"/>
    <col min="7614" max="7614" width="15.33203125" style="4" customWidth="1"/>
    <col min="7615" max="7619" width="0" style="4" hidden="1" customWidth="1"/>
    <col min="7620" max="7620" width="13.83203125" style="4" customWidth="1"/>
    <col min="7621" max="7621" width="20.5" style="4" customWidth="1"/>
    <col min="7622" max="7861" width="11.5" style="4"/>
    <col min="7862" max="7862" width="14.5" style="4" customWidth="1"/>
    <col min="7863" max="7863" width="22.1640625" style="4" customWidth="1"/>
    <col min="7864" max="7864" width="16.83203125" style="4" customWidth="1"/>
    <col min="7865" max="7865" width="22.6640625" style="4" customWidth="1"/>
    <col min="7866" max="7866" width="20.33203125" style="4" customWidth="1"/>
    <col min="7867" max="7867" width="22.5" style="4" customWidth="1"/>
    <col min="7868" max="7868" width="25.5" style="4" customWidth="1"/>
    <col min="7869" max="7869" width="10" style="4" customWidth="1"/>
    <col min="7870" max="7870" width="15.33203125" style="4" customWidth="1"/>
    <col min="7871" max="7875" width="0" style="4" hidden="1" customWidth="1"/>
    <col min="7876" max="7876" width="13.83203125" style="4" customWidth="1"/>
    <col min="7877" max="7877" width="20.5" style="4" customWidth="1"/>
    <col min="7878" max="8117" width="11.5" style="4"/>
    <col min="8118" max="8118" width="14.5" style="4" customWidth="1"/>
    <col min="8119" max="8119" width="22.1640625" style="4" customWidth="1"/>
    <col min="8120" max="8120" width="16.83203125" style="4" customWidth="1"/>
    <col min="8121" max="8121" width="22.6640625" style="4" customWidth="1"/>
    <col min="8122" max="8122" width="20.33203125" style="4" customWidth="1"/>
    <col min="8123" max="8123" width="22.5" style="4" customWidth="1"/>
    <col min="8124" max="8124" width="25.5" style="4" customWidth="1"/>
    <col min="8125" max="8125" width="10" style="4" customWidth="1"/>
    <col min="8126" max="8126" width="15.33203125" style="4" customWidth="1"/>
    <col min="8127" max="8131" width="0" style="4" hidden="1" customWidth="1"/>
    <col min="8132" max="8132" width="13.83203125" style="4" customWidth="1"/>
    <col min="8133" max="8133" width="20.5" style="4" customWidth="1"/>
    <col min="8134" max="8373" width="11.5" style="4"/>
    <col min="8374" max="8374" width="14.5" style="4" customWidth="1"/>
    <col min="8375" max="8375" width="22.1640625" style="4" customWidth="1"/>
    <col min="8376" max="8376" width="16.83203125" style="4" customWidth="1"/>
    <col min="8377" max="8377" width="22.6640625" style="4" customWidth="1"/>
    <col min="8378" max="8378" width="20.33203125" style="4" customWidth="1"/>
    <col min="8379" max="8379" width="22.5" style="4" customWidth="1"/>
    <col min="8380" max="8380" width="25.5" style="4" customWidth="1"/>
    <col min="8381" max="8381" width="10" style="4" customWidth="1"/>
    <col min="8382" max="8382" width="15.33203125" style="4" customWidth="1"/>
    <col min="8383" max="8387" width="0" style="4" hidden="1" customWidth="1"/>
    <col min="8388" max="8388" width="13.83203125" style="4" customWidth="1"/>
    <col min="8389" max="8389" width="20.5" style="4" customWidth="1"/>
    <col min="8390" max="8629" width="11.5" style="4"/>
    <col min="8630" max="8630" width="14.5" style="4" customWidth="1"/>
    <col min="8631" max="8631" width="22.1640625" style="4" customWidth="1"/>
    <col min="8632" max="8632" width="16.83203125" style="4" customWidth="1"/>
    <col min="8633" max="8633" width="22.6640625" style="4" customWidth="1"/>
    <col min="8634" max="8634" width="20.33203125" style="4" customWidth="1"/>
    <col min="8635" max="8635" width="22.5" style="4" customWidth="1"/>
    <col min="8636" max="8636" width="25.5" style="4" customWidth="1"/>
    <col min="8637" max="8637" width="10" style="4" customWidth="1"/>
    <col min="8638" max="8638" width="15.33203125" style="4" customWidth="1"/>
    <col min="8639" max="8643" width="0" style="4" hidden="1" customWidth="1"/>
    <col min="8644" max="8644" width="13.83203125" style="4" customWidth="1"/>
    <col min="8645" max="8645" width="20.5" style="4" customWidth="1"/>
    <col min="8646" max="8885" width="11.5" style="4"/>
    <col min="8886" max="8886" width="14.5" style="4" customWidth="1"/>
    <col min="8887" max="8887" width="22.1640625" style="4" customWidth="1"/>
    <col min="8888" max="8888" width="16.83203125" style="4" customWidth="1"/>
    <col min="8889" max="8889" width="22.6640625" style="4" customWidth="1"/>
    <col min="8890" max="8890" width="20.33203125" style="4" customWidth="1"/>
    <col min="8891" max="8891" width="22.5" style="4" customWidth="1"/>
    <col min="8892" max="8892" width="25.5" style="4" customWidth="1"/>
    <col min="8893" max="8893" width="10" style="4" customWidth="1"/>
    <col min="8894" max="8894" width="15.33203125" style="4" customWidth="1"/>
    <col min="8895" max="8899" width="0" style="4" hidden="1" customWidth="1"/>
    <col min="8900" max="8900" width="13.83203125" style="4" customWidth="1"/>
    <col min="8901" max="8901" width="20.5" style="4" customWidth="1"/>
    <col min="8902" max="9141" width="11.5" style="4"/>
    <col min="9142" max="9142" width="14.5" style="4" customWidth="1"/>
    <col min="9143" max="9143" width="22.1640625" style="4" customWidth="1"/>
    <col min="9144" max="9144" width="16.83203125" style="4" customWidth="1"/>
    <col min="9145" max="9145" width="22.6640625" style="4" customWidth="1"/>
    <col min="9146" max="9146" width="20.33203125" style="4" customWidth="1"/>
    <col min="9147" max="9147" width="22.5" style="4" customWidth="1"/>
    <col min="9148" max="9148" width="25.5" style="4" customWidth="1"/>
    <col min="9149" max="9149" width="10" style="4" customWidth="1"/>
    <col min="9150" max="9150" width="15.33203125" style="4" customWidth="1"/>
    <col min="9151" max="9155" width="0" style="4" hidden="1" customWidth="1"/>
    <col min="9156" max="9156" width="13.83203125" style="4" customWidth="1"/>
    <col min="9157" max="9157" width="20.5" style="4" customWidth="1"/>
    <col min="9158" max="9397" width="11.5" style="4"/>
    <col min="9398" max="9398" width="14.5" style="4" customWidth="1"/>
    <col min="9399" max="9399" width="22.1640625" style="4" customWidth="1"/>
    <col min="9400" max="9400" width="16.83203125" style="4" customWidth="1"/>
    <col min="9401" max="9401" width="22.6640625" style="4" customWidth="1"/>
    <col min="9402" max="9402" width="20.33203125" style="4" customWidth="1"/>
    <col min="9403" max="9403" width="22.5" style="4" customWidth="1"/>
    <col min="9404" max="9404" width="25.5" style="4" customWidth="1"/>
    <col min="9405" max="9405" width="10" style="4" customWidth="1"/>
    <col min="9406" max="9406" width="15.33203125" style="4" customWidth="1"/>
    <col min="9407" max="9411" width="0" style="4" hidden="1" customWidth="1"/>
    <col min="9412" max="9412" width="13.83203125" style="4" customWidth="1"/>
    <col min="9413" max="9413" width="20.5" style="4" customWidth="1"/>
    <col min="9414" max="9653" width="11.5" style="4"/>
    <col min="9654" max="9654" width="14.5" style="4" customWidth="1"/>
    <col min="9655" max="9655" width="22.1640625" style="4" customWidth="1"/>
    <col min="9656" max="9656" width="16.83203125" style="4" customWidth="1"/>
    <col min="9657" max="9657" width="22.6640625" style="4" customWidth="1"/>
    <col min="9658" max="9658" width="20.33203125" style="4" customWidth="1"/>
    <col min="9659" max="9659" width="22.5" style="4" customWidth="1"/>
    <col min="9660" max="9660" width="25.5" style="4" customWidth="1"/>
    <col min="9661" max="9661" width="10" style="4" customWidth="1"/>
    <col min="9662" max="9662" width="15.33203125" style="4" customWidth="1"/>
    <col min="9663" max="9667" width="0" style="4" hidden="1" customWidth="1"/>
    <col min="9668" max="9668" width="13.83203125" style="4" customWidth="1"/>
    <col min="9669" max="9669" width="20.5" style="4" customWidth="1"/>
    <col min="9670" max="9909" width="11.5" style="4"/>
    <col min="9910" max="9910" width="14.5" style="4" customWidth="1"/>
    <col min="9911" max="9911" width="22.1640625" style="4" customWidth="1"/>
    <col min="9912" max="9912" width="16.83203125" style="4" customWidth="1"/>
    <col min="9913" max="9913" width="22.6640625" style="4" customWidth="1"/>
    <col min="9914" max="9914" width="20.33203125" style="4" customWidth="1"/>
    <col min="9915" max="9915" width="22.5" style="4" customWidth="1"/>
    <col min="9916" max="9916" width="25.5" style="4" customWidth="1"/>
    <col min="9917" max="9917" width="10" style="4" customWidth="1"/>
    <col min="9918" max="9918" width="15.33203125" style="4" customWidth="1"/>
    <col min="9919" max="9923" width="0" style="4" hidden="1" customWidth="1"/>
    <col min="9924" max="9924" width="13.83203125" style="4" customWidth="1"/>
    <col min="9925" max="9925" width="20.5" style="4" customWidth="1"/>
    <col min="9926" max="10165" width="11.5" style="4"/>
    <col min="10166" max="10166" width="14.5" style="4" customWidth="1"/>
    <col min="10167" max="10167" width="22.1640625" style="4" customWidth="1"/>
    <col min="10168" max="10168" width="16.83203125" style="4" customWidth="1"/>
    <col min="10169" max="10169" width="22.6640625" style="4" customWidth="1"/>
    <col min="10170" max="10170" width="20.33203125" style="4" customWidth="1"/>
    <col min="10171" max="10171" width="22.5" style="4" customWidth="1"/>
    <col min="10172" max="10172" width="25.5" style="4" customWidth="1"/>
    <col min="10173" max="10173" width="10" style="4" customWidth="1"/>
    <col min="10174" max="10174" width="15.33203125" style="4" customWidth="1"/>
    <col min="10175" max="10179" width="0" style="4" hidden="1" customWidth="1"/>
    <col min="10180" max="10180" width="13.83203125" style="4" customWidth="1"/>
    <col min="10181" max="10181" width="20.5" style="4" customWidth="1"/>
    <col min="10182" max="10421" width="11.5" style="4"/>
    <col min="10422" max="10422" width="14.5" style="4" customWidth="1"/>
    <col min="10423" max="10423" width="22.1640625" style="4" customWidth="1"/>
    <col min="10424" max="10424" width="16.83203125" style="4" customWidth="1"/>
    <col min="10425" max="10425" width="22.6640625" style="4" customWidth="1"/>
    <col min="10426" max="10426" width="20.33203125" style="4" customWidth="1"/>
    <col min="10427" max="10427" width="22.5" style="4" customWidth="1"/>
    <col min="10428" max="10428" width="25.5" style="4" customWidth="1"/>
    <col min="10429" max="10429" width="10" style="4" customWidth="1"/>
    <col min="10430" max="10430" width="15.33203125" style="4" customWidth="1"/>
    <col min="10431" max="10435" width="0" style="4" hidden="1" customWidth="1"/>
    <col min="10436" max="10436" width="13.83203125" style="4" customWidth="1"/>
    <col min="10437" max="10437" width="20.5" style="4" customWidth="1"/>
    <col min="10438" max="10677" width="11.5" style="4"/>
    <col min="10678" max="10678" width="14.5" style="4" customWidth="1"/>
    <col min="10679" max="10679" width="22.1640625" style="4" customWidth="1"/>
    <col min="10680" max="10680" width="16.83203125" style="4" customWidth="1"/>
    <col min="10681" max="10681" width="22.6640625" style="4" customWidth="1"/>
    <col min="10682" max="10682" width="20.33203125" style="4" customWidth="1"/>
    <col min="10683" max="10683" width="22.5" style="4" customWidth="1"/>
    <col min="10684" max="10684" width="25.5" style="4" customWidth="1"/>
    <col min="10685" max="10685" width="10" style="4" customWidth="1"/>
    <col min="10686" max="10686" width="15.33203125" style="4" customWidth="1"/>
    <col min="10687" max="10691" width="0" style="4" hidden="1" customWidth="1"/>
    <col min="10692" max="10692" width="13.83203125" style="4" customWidth="1"/>
    <col min="10693" max="10693" width="20.5" style="4" customWidth="1"/>
    <col min="10694" max="10933" width="11.5" style="4"/>
    <col min="10934" max="10934" width="14.5" style="4" customWidth="1"/>
    <col min="10935" max="10935" width="22.1640625" style="4" customWidth="1"/>
    <col min="10936" max="10936" width="16.83203125" style="4" customWidth="1"/>
    <col min="10937" max="10937" width="22.6640625" style="4" customWidth="1"/>
    <col min="10938" max="10938" width="20.33203125" style="4" customWidth="1"/>
    <col min="10939" max="10939" width="22.5" style="4" customWidth="1"/>
    <col min="10940" max="10940" width="25.5" style="4" customWidth="1"/>
    <col min="10941" max="10941" width="10" style="4" customWidth="1"/>
    <col min="10942" max="10942" width="15.33203125" style="4" customWidth="1"/>
    <col min="10943" max="10947" width="0" style="4" hidden="1" customWidth="1"/>
    <col min="10948" max="10948" width="13.83203125" style="4" customWidth="1"/>
    <col min="10949" max="10949" width="20.5" style="4" customWidth="1"/>
    <col min="10950" max="11189" width="11.5" style="4"/>
    <col min="11190" max="11190" width="14.5" style="4" customWidth="1"/>
    <col min="11191" max="11191" width="22.1640625" style="4" customWidth="1"/>
    <col min="11192" max="11192" width="16.83203125" style="4" customWidth="1"/>
    <col min="11193" max="11193" width="22.6640625" style="4" customWidth="1"/>
    <col min="11194" max="11194" width="20.33203125" style="4" customWidth="1"/>
    <col min="11195" max="11195" width="22.5" style="4" customWidth="1"/>
    <col min="11196" max="11196" width="25.5" style="4" customWidth="1"/>
    <col min="11197" max="11197" width="10" style="4" customWidth="1"/>
    <col min="11198" max="11198" width="15.33203125" style="4" customWidth="1"/>
    <col min="11199" max="11203" width="0" style="4" hidden="1" customWidth="1"/>
    <col min="11204" max="11204" width="13.83203125" style="4" customWidth="1"/>
    <col min="11205" max="11205" width="20.5" style="4" customWidth="1"/>
    <col min="11206" max="11445" width="11.5" style="4"/>
    <col min="11446" max="11446" width="14.5" style="4" customWidth="1"/>
    <col min="11447" max="11447" width="22.1640625" style="4" customWidth="1"/>
    <col min="11448" max="11448" width="16.83203125" style="4" customWidth="1"/>
    <col min="11449" max="11449" width="22.6640625" style="4" customWidth="1"/>
    <col min="11450" max="11450" width="20.33203125" style="4" customWidth="1"/>
    <col min="11451" max="11451" width="22.5" style="4" customWidth="1"/>
    <col min="11452" max="11452" width="25.5" style="4" customWidth="1"/>
    <col min="11453" max="11453" width="10" style="4" customWidth="1"/>
    <col min="11454" max="11454" width="15.33203125" style="4" customWidth="1"/>
    <col min="11455" max="11459" width="0" style="4" hidden="1" customWidth="1"/>
    <col min="11460" max="11460" width="13.83203125" style="4" customWidth="1"/>
    <col min="11461" max="11461" width="20.5" style="4" customWidth="1"/>
    <col min="11462" max="11701" width="11.5" style="4"/>
    <col min="11702" max="11702" width="14.5" style="4" customWidth="1"/>
    <col min="11703" max="11703" width="22.1640625" style="4" customWidth="1"/>
    <col min="11704" max="11704" width="16.83203125" style="4" customWidth="1"/>
    <col min="11705" max="11705" width="22.6640625" style="4" customWidth="1"/>
    <col min="11706" max="11706" width="20.33203125" style="4" customWidth="1"/>
    <col min="11707" max="11707" width="22.5" style="4" customWidth="1"/>
    <col min="11708" max="11708" width="25.5" style="4" customWidth="1"/>
    <col min="11709" max="11709" width="10" style="4" customWidth="1"/>
    <col min="11710" max="11710" width="15.33203125" style="4" customWidth="1"/>
    <col min="11711" max="11715" width="0" style="4" hidden="1" customWidth="1"/>
    <col min="11716" max="11716" width="13.83203125" style="4" customWidth="1"/>
    <col min="11717" max="11717" width="20.5" style="4" customWidth="1"/>
    <col min="11718" max="11957" width="11.5" style="4"/>
    <col min="11958" max="11958" width="14.5" style="4" customWidth="1"/>
    <col min="11959" max="11959" width="22.1640625" style="4" customWidth="1"/>
    <col min="11960" max="11960" width="16.83203125" style="4" customWidth="1"/>
    <col min="11961" max="11961" width="22.6640625" style="4" customWidth="1"/>
    <col min="11962" max="11962" width="20.33203125" style="4" customWidth="1"/>
    <col min="11963" max="11963" width="22.5" style="4" customWidth="1"/>
    <col min="11964" max="11964" width="25.5" style="4" customWidth="1"/>
    <col min="11965" max="11965" width="10" style="4" customWidth="1"/>
    <col min="11966" max="11966" width="15.33203125" style="4" customWidth="1"/>
    <col min="11967" max="11971" width="0" style="4" hidden="1" customWidth="1"/>
    <col min="11972" max="11972" width="13.83203125" style="4" customWidth="1"/>
    <col min="11973" max="11973" width="20.5" style="4" customWidth="1"/>
    <col min="11974" max="12213" width="11.5" style="4"/>
    <col min="12214" max="12214" width="14.5" style="4" customWidth="1"/>
    <col min="12215" max="12215" width="22.1640625" style="4" customWidth="1"/>
    <col min="12216" max="12216" width="16.83203125" style="4" customWidth="1"/>
    <col min="12217" max="12217" width="22.6640625" style="4" customWidth="1"/>
    <col min="12218" max="12218" width="20.33203125" style="4" customWidth="1"/>
    <col min="12219" max="12219" width="22.5" style="4" customWidth="1"/>
    <col min="12220" max="12220" width="25.5" style="4" customWidth="1"/>
    <col min="12221" max="12221" width="10" style="4" customWidth="1"/>
    <col min="12222" max="12222" width="15.33203125" style="4" customWidth="1"/>
    <col min="12223" max="12227" width="0" style="4" hidden="1" customWidth="1"/>
    <col min="12228" max="12228" width="13.83203125" style="4" customWidth="1"/>
    <col min="12229" max="12229" width="20.5" style="4" customWidth="1"/>
    <col min="12230" max="12469" width="11.5" style="4"/>
    <col min="12470" max="12470" width="14.5" style="4" customWidth="1"/>
    <col min="12471" max="12471" width="22.1640625" style="4" customWidth="1"/>
    <col min="12472" max="12472" width="16.83203125" style="4" customWidth="1"/>
    <col min="12473" max="12473" width="22.6640625" style="4" customWidth="1"/>
    <col min="12474" max="12474" width="20.33203125" style="4" customWidth="1"/>
    <col min="12475" max="12475" width="22.5" style="4" customWidth="1"/>
    <col min="12476" max="12476" width="25.5" style="4" customWidth="1"/>
    <col min="12477" max="12477" width="10" style="4" customWidth="1"/>
    <col min="12478" max="12478" width="15.33203125" style="4" customWidth="1"/>
    <col min="12479" max="12483" width="0" style="4" hidden="1" customWidth="1"/>
    <col min="12484" max="12484" width="13.83203125" style="4" customWidth="1"/>
    <col min="12485" max="12485" width="20.5" style="4" customWidth="1"/>
    <col min="12486" max="12725" width="11.5" style="4"/>
    <col min="12726" max="12726" width="14.5" style="4" customWidth="1"/>
    <col min="12727" max="12727" width="22.1640625" style="4" customWidth="1"/>
    <col min="12728" max="12728" width="16.83203125" style="4" customWidth="1"/>
    <col min="12729" max="12729" width="22.6640625" style="4" customWidth="1"/>
    <col min="12730" max="12730" width="20.33203125" style="4" customWidth="1"/>
    <col min="12731" max="12731" width="22.5" style="4" customWidth="1"/>
    <col min="12732" max="12732" width="25.5" style="4" customWidth="1"/>
    <col min="12733" max="12733" width="10" style="4" customWidth="1"/>
    <col min="12734" max="12734" width="15.33203125" style="4" customWidth="1"/>
    <col min="12735" max="12739" width="0" style="4" hidden="1" customWidth="1"/>
    <col min="12740" max="12740" width="13.83203125" style="4" customWidth="1"/>
    <col min="12741" max="12741" width="20.5" style="4" customWidth="1"/>
    <col min="12742" max="12981" width="11.5" style="4"/>
    <col min="12982" max="12982" width="14.5" style="4" customWidth="1"/>
    <col min="12983" max="12983" width="22.1640625" style="4" customWidth="1"/>
    <col min="12984" max="12984" width="16.83203125" style="4" customWidth="1"/>
    <col min="12985" max="12985" width="22.6640625" style="4" customWidth="1"/>
    <col min="12986" max="12986" width="20.33203125" style="4" customWidth="1"/>
    <col min="12987" max="12987" width="22.5" style="4" customWidth="1"/>
    <col min="12988" max="12988" width="25.5" style="4" customWidth="1"/>
    <col min="12989" max="12989" width="10" style="4" customWidth="1"/>
    <col min="12990" max="12990" width="15.33203125" style="4" customWidth="1"/>
    <col min="12991" max="12995" width="0" style="4" hidden="1" customWidth="1"/>
    <col min="12996" max="12996" width="13.83203125" style="4" customWidth="1"/>
    <col min="12997" max="12997" width="20.5" style="4" customWidth="1"/>
    <col min="12998" max="13237" width="11.5" style="4"/>
    <col min="13238" max="13238" width="14.5" style="4" customWidth="1"/>
    <col min="13239" max="13239" width="22.1640625" style="4" customWidth="1"/>
    <col min="13240" max="13240" width="16.83203125" style="4" customWidth="1"/>
    <col min="13241" max="13241" width="22.6640625" style="4" customWidth="1"/>
    <col min="13242" max="13242" width="20.33203125" style="4" customWidth="1"/>
    <col min="13243" max="13243" width="22.5" style="4" customWidth="1"/>
    <col min="13244" max="13244" width="25.5" style="4" customWidth="1"/>
    <col min="13245" max="13245" width="10" style="4" customWidth="1"/>
    <col min="13246" max="13246" width="15.33203125" style="4" customWidth="1"/>
    <col min="13247" max="13251" width="0" style="4" hidden="1" customWidth="1"/>
    <col min="13252" max="13252" width="13.83203125" style="4" customWidth="1"/>
    <col min="13253" max="13253" width="20.5" style="4" customWidth="1"/>
    <col min="13254" max="13493" width="11.5" style="4"/>
    <col min="13494" max="13494" width="14.5" style="4" customWidth="1"/>
    <col min="13495" max="13495" width="22.1640625" style="4" customWidth="1"/>
    <col min="13496" max="13496" width="16.83203125" style="4" customWidth="1"/>
    <col min="13497" max="13497" width="22.6640625" style="4" customWidth="1"/>
    <col min="13498" max="13498" width="20.33203125" style="4" customWidth="1"/>
    <col min="13499" max="13499" width="22.5" style="4" customWidth="1"/>
    <col min="13500" max="13500" width="25.5" style="4" customWidth="1"/>
    <col min="13501" max="13501" width="10" style="4" customWidth="1"/>
    <col min="13502" max="13502" width="15.33203125" style="4" customWidth="1"/>
    <col min="13503" max="13507" width="0" style="4" hidden="1" customWidth="1"/>
    <col min="13508" max="13508" width="13.83203125" style="4" customWidth="1"/>
    <col min="13509" max="13509" width="20.5" style="4" customWidth="1"/>
    <col min="13510" max="13749" width="11.5" style="4"/>
    <col min="13750" max="13750" width="14.5" style="4" customWidth="1"/>
    <col min="13751" max="13751" width="22.1640625" style="4" customWidth="1"/>
    <col min="13752" max="13752" width="16.83203125" style="4" customWidth="1"/>
    <col min="13753" max="13753" width="22.6640625" style="4" customWidth="1"/>
    <col min="13754" max="13754" width="20.33203125" style="4" customWidth="1"/>
    <col min="13755" max="13755" width="22.5" style="4" customWidth="1"/>
    <col min="13756" max="13756" width="25.5" style="4" customWidth="1"/>
    <col min="13757" max="13757" width="10" style="4" customWidth="1"/>
    <col min="13758" max="13758" width="15.33203125" style="4" customWidth="1"/>
    <col min="13759" max="13763" width="0" style="4" hidden="1" customWidth="1"/>
    <col min="13764" max="13764" width="13.83203125" style="4" customWidth="1"/>
    <col min="13765" max="13765" width="20.5" style="4" customWidth="1"/>
    <col min="13766" max="14005" width="11.5" style="4"/>
    <col min="14006" max="14006" width="14.5" style="4" customWidth="1"/>
    <col min="14007" max="14007" width="22.1640625" style="4" customWidth="1"/>
    <col min="14008" max="14008" width="16.83203125" style="4" customWidth="1"/>
    <col min="14009" max="14009" width="22.6640625" style="4" customWidth="1"/>
    <col min="14010" max="14010" width="20.33203125" style="4" customWidth="1"/>
    <col min="14011" max="14011" width="22.5" style="4" customWidth="1"/>
    <col min="14012" max="14012" width="25.5" style="4" customWidth="1"/>
    <col min="14013" max="14013" width="10" style="4" customWidth="1"/>
    <col min="14014" max="14014" width="15.33203125" style="4" customWidth="1"/>
    <col min="14015" max="14019" width="0" style="4" hidden="1" customWidth="1"/>
    <col min="14020" max="14020" width="13.83203125" style="4" customWidth="1"/>
    <col min="14021" max="14021" width="20.5" style="4" customWidth="1"/>
    <col min="14022" max="14261" width="11.5" style="4"/>
    <col min="14262" max="14262" width="14.5" style="4" customWidth="1"/>
    <col min="14263" max="14263" width="22.1640625" style="4" customWidth="1"/>
    <col min="14264" max="14264" width="16.83203125" style="4" customWidth="1"/>
    <col min="14265" max="14265" width="22.6640625" style="4" customWidth="1"/>
    <col min="14266" max="14266" width="20.33203125" style="4" customWidth="1"/>
    <col min="14267" max="14267" width="22.5" style="4" customWidth="1"/>
    <col min="14268" max="14268" width="25.5" style="4" customWidth="1"/>
    <col min="14269" max="14269" width="10" style="4" customWidth="1"/>
    <col min="14270" max="14270" width="15.33203125" style="4" customWidth="1"/>
    <col min="14271" max="14275" width="0" style="4" hidden="1" customWidth="1"/>
    <col min="14276" max="14276" width="13.83203125" style="4" customWidth="1"/>
    <col min="14277" max="14277" width="20.5" style="4" customWidth="1"/>
    <col min="14278" max="14517" width="11.5" style="4"/>
    <col min="14518" max="14518" width="14.5" style="4" customWidth="1"/>
    <col min="14519" max="14519" width="22.1640625" style="4" customWidth="1"/>
    <col min="14520" max="14520" width="16.83203125" style="4" customWidth="1"/>
    <col min="14521" max="14521" width="22.6640625" style="4" customWidth="1"/>
    <col min="14522" max="14522" width="20.33203125" style="4" customWidth="1"/>
    <col min="14523" max="14523" width="22.5" style="4" customWidth="1"/>
    <col min="14524" max="14524" width="25.5" style="4" customWidth="1"/>
    <col min="14525" max="14525" width="10" style="4" customWidth="1"/>
    <col min="14526" max="14526" width="15.33203125" style="4" customWidth="1"/>
    <col min="14527" max="14531" width="0" style="4" hidden="1" customWidth="1"/>
    <col min="14532" max="14532" width="13.83203125" style="4" customWidth="1"/>
    <col min="14533" max="14533" width="20.5" style="4" customWidth="1"/>
    <col min="14534" max="14773" width="11.5" style="4"/>
    <col min="14774" max="14774" width="14.5" style="4" customWidth="1"/>
    <col min="14775" max="14775" width="22.1640625" style="4" customWidth="1"/>
    <col min="14776" max="14776" width="16.83203125" style="4" customWidth="1"/>
    <col min="14777" max="14777" width="22.6640625" style="4" customWidth="1"/>
    <col min="14778" max="14778" width="20.33203125" style="4" customWidth="1"/>
    <col min="14779" max="14779" width="22.5" style="4" customWidth="1"/>
    <col min="14780" max="14780" width="25.5" style="4" customWidth="1"/>
    <col min="14781" max="14781" width="10" style="4" customWidth="1"/>
    <col min="14782" max="14782" width="15.33203125" style="4" customWidth="1"/>
    <col min="14783" max="14787" width="0" style="4" hidden="1" customWidth="1"/>
    <col min="14788" max="14788" width="13.83203125" style="4" customWidth="1"/>
    <col min="14789" max="14789" width="20.5" style="4" customWidth="1"/>
    <col min="14790" max="15029" width="11.5" style="4"/>
    <col min="15030" max="15030" width="14.5" style="4" customWidth="1"/>
    <col min="15031" max="15031" width="22.1640625" style="4" customWidth="1"/>
    <col min="15032" max="15032" width="16.83203125" style="4" customWidth="1"/>
    <col min="15033" max="15033" width="22.6640625" style="4" customWidth="1"/>
    <col min="15034" max="15034" width="20.33203125" style="4" customWidth="1"/>
    <col min="15035" max="15035" width="22.5" style="4" customWidth="1"/>
    <col min="15036" max="15036" width="25.5" style="4" customWidth="1"/>
    <col min="15037" max="15037" width="10" style="4" customWidth="1"/>
    <col min="15038" max="15038" width="15.33203125" style="4" customWidth="1"/>
    <col min="15039" max="15043" width="0" style="4" hidden="1" customWidth="1"/>
    <col min="15044" max="15044" width="13.83203125" style="4" customWidth="1"/>
    <col min="15045" max="15045" width="20.5" style="4" customWidth="1"/>
    <col min="15046" max="15285" width="11.5" style="4"/>
    <col min="15286" max="15286" width="14.5" style="4" customWidth="1"/>
    <col min="15287" max="15287" width="22.1640625" style="4" customWidth="1"/>
    <col min="15288" max="15288" width="16.83203125" style="4" customWidth="1"/>
    <col min="15289" max="15289" width="22.6640625" style="4" customWidth="1"/>
    <col min="15290" max="15290" width="20.33203125" style="4" customWidth="1"/>
    <col min="15291" max="15291" width="22.5" style="4" customWidth="1"/>
    <col min="15292" max="15292" width="25.5" style="4" customWidth="1"/>
    <col min="15293" max="15293" width="10" style="4" customWidth="1"/>
    <col min="15294" max="15294" width="15.33203125" style="4" customWidth="1"/>
    <col min="15295" max="15299" width="0" style="4" hidden="1" customWidth="1"/>
    <col min="15300" max="15300" width="13.83203125" style="4" customWidth="1"/>
    <col min="15301" max="15301" width="20.5" style="4" customWidth="1"/>
    <col min="15302" max="15541" width="11.5" style="4"/>
    <col min="15542" max="15542" width="14.5" style="4" customWidth="1"/>
    <col min="15543" max="15543" width="22.1640625" style="4" customWidth="1"/>
    <col min="15544" max="15544" width="16.83203125" style="4" customWidth="1"/>
    <col min="15545" max="15545" width="22.6640625" style="4" customWidth="1"/>
    <col min="15546" max="15546" width="20.33203125" style="4" customWidth="1"/>
    <col min="15547" max="15547" width="22.5" style="4" customWidth="1"/>
    <col min="15548" max="15548" width="25.5" style="4" customWidth="1"/>
    <col min="15549" max="15549" width="10" style="4" customWidth="1"/>
    <col min="15550" max="15550" width="15.33203125" style="4" customWidth="1"/>
    <col min="15551" max="15555" width="0" style="4" hidden="1" customWidth="1"/>
    <col min="15556" max="15556" width="13.83203125" style="4" customWidth="1"/>
    <col min="15557" max="15557" width="20.5" style="4" customWidth="1"/>
    <col min="15558" max="15691" width="11.5" style="4"/>
    <col min="15692" max="15692" width="17.5" style="4" customWidth="1"/>
    <col min="15693" max="15693" width="23.5" style="4" customWidth="1"/>
    <col min="15694" max="15694" width="16.83203125" style="4" customWidth="1"/>
    <col min="15695" max="15695" width="32.5" style="17" customWidth="1"/>
    <col min="15696" max="15696" width="28.33203125" style="17" customWidth="1"/>
    <col min="15697" max="15697" width="29.83203125" style="4" customWidth="1"/>
    <col min="15698" max="15698" width="19.83203125" style="4" customWidth="1"/>
    <col min="15699" max="15699" width="21.5" style="4" customWidth="1"/>
    <col min="15700" max="15702" width="23.5" style="4" customWidth="1"/>
    <col min="15703" max="15795" width="11.5" style="4"/>
    <col min="15796" max="15796" width="14.5" style="4" customWidth="1"/>
    <col min="15797" max="15797" width="22.1640625" style="4" customWidth="1"/>
    <col min="15798" max="15798" width="16.83203125" style="4" customWidth="1"/>
    <col min="15799" max="15799" width="22.6640625" style="4" customWidth="1"/>
    <col min="15800" max="15800" width="20.33203125" style="4" customWidth="1"/>
    <col min="15801" max="15801" width="22.5" style="4" customWidth="1"/>
    <col min="15802" max="15802" width="25.5" style="4" customWidth="1"/>
    <col min="15803" max="15803" width="10" style="4" customWidth="1"/>
    <col min="15804" max="15804" width="15.33203125" style="4" customWidth="1"/>
    <col min="15805" max="15809" width="0" style="4" hidden="1" customWidth="1"/>
    <col min="15810" max="15810" width="13.83203125" style="4" customWidth="1"/>
    <col min="15811" max="15811" width="20.5" style="4" customWidth="1"/>
    <col min="15812" max="16377" width="11.5" style="4"/>
    <col min="16378" max="16384" width="11.5" style="4" customWidth="1"/>
  </cols>
  <sheetData>
    <row r="1" spans="1:42 15691:15703" s="1" customFormat="1" ht="21.75" customHeight="1" x14ac:dyDescent="0.2">
      <c r="A1" s="455"/>
      <c r="B1" s="468"/>
      <c r="C1" s="469"/>
      <c r="D1" s="491" t="s">
        <v>12</v>
      </c>
      <c r="E1" s="492"/>
      <c r="F1" s="492"/>
      <c r="G1" s="492"/>
      <c r="H1" s="492"/>
      <c r="I1" s="492"/>
      <c r="J1" s="492"/>
      <c r="K1" s="492"/>
      <c r="L1" s="493"/>
      <c r="M1" s="512" t="s">
        <v>0</v>
      </c>
      <c r="N1" s="513"/>
      <c r="WEM1" s="455"/>
      <c r="WEN1" s="528"/>
      <c r="WEO1" s="529"/>
      <c r="WEP1" s="500" t="s">
        <v>12</v>
      </c>
      <c r="WEQ1" s="501"/>
      <c r="WER1" s="501"/>
      <c r="WES1" s="501"/>
      <c r="WET1" s="501"/>
      <c r="WEU1" s="501"/>
      <c r="WEV1" s="501"/>
      <c r="WEW1" s="502"/>
      <c r="WEX1" s="6" t="s">
        <v>0</v>
      </c>
    </row>
    <row r="2" spans="1:42 15691:15703" s="1" customFormat="1" ht="21.75" customHeight="1" x14ac:dyDescent="0.2">
      <c r="A2" s="455"/>
      <c r="B2" s="470"/>
      <c r="C2" s="471"/>
      <c r="D2" s="494"/>
      <c r="E2" s="495"/>
      <c r="F2" s="495"/>
      <c r="G2" s="495"/>
      <c r="H2" s="495"/>
      <c r="I2" s="495"/>
      <c r="J2" s="495"/>
      <c r="K2" s="495"/>
      <c r="L2" s="496"/>
      <c r="M2" s="514" t="s">
        <v>727</v>
      </c>
      <c r="N2" s="515"/>
      <c r="WEM2" s="455"/>
      <c r="WEN2" s="530"/>
      <c r="WEO2" s="531"/>
      <c r="WEP2" s="503"/>
      <c r="WEQ2" s="495"/>
      <c r="WER2" s="495"/>
      <c r="WES2" s="495"/>
      <c r="WET2" s="495"/>
      <c r="WEU2" s="495"/>
      <c r="WEV2" s="495"/>
      <c r="WEW2" s="504"/>
      <c r="WEX2" s="16" t="s">
        <v>101</v>
      </c>
    </row>
    <row r="3" spans="1:42 15691:15703" s="1" customFormat="1" ht="21.75" customHeight="1" x14ac:dyDescent="0.2">
      <c r="A3" s="455"/>
      <c r="B3" s="470"/>
      <c r="C3" s="471"/>
      <c r="D3" s="494"/>
      <c r="E3" s="495"/>
      <c r="F3" s="495"/>
      <c r="G3" s="495"/>
      <c r="H3" s="495"/>
      <c r="I3" s="495"/>
      <c r="J3" s="495"/>
      <c r="K3" s="495"/>
      <c r="L3" s="496"/>
      <c r="M3" s="514" t="s">
        <v>102</v>
      </c>
      <c r="N3" s="515"/>
      <c r="WEM3" s="455"/>
      <c r="WEN3" s="530"/>
      <c r="WEO3" s="531"/>
      <c r="WEP3" s="503"/>
      <c r="WEQ3" s="495"/>
      <c r="WER3" s="495"/>
      <c r="WES3" s="495"/>
      <c r="WET3" s="495"/>
      <c r="WEU3" s="495"/>
      <c r="WEV3" s="495"/>
      <c r="WEW3" s="504"/>
      <c r="WEX3" s="6" t="s">
        <v>102</v>
      </c>
    </row>
    <row r="4" spans="1:42 15691:15703" s="1" customFormat="1" ht="21.75" customHeight="1" thickBot="1" x14ac:dyDescent="0.25">
      <c r="A4" s="455"/>
      <c r="B4" s="472"/>
      <c r="C4" s="473"/>
      <c r="D4" s="497"/>
      <c r="E4" s="498"/>
      <c r="F4" s="498"/>
      <c r="G4" s="498"/>
      <c r="H4" s="498"/>
      <c r="I4" s="498"/>
      <c r="J4" s="498"/>
      <c r="K4" s="498"/>
      <c r="L4" s="499"/>
      <c r="M4" s="516" t="s">
        <v>1</v>
      </c>
      <c r="N4" s="517"/>
      <c r="WEM4" s="455"/>
      <c r="WEN4" s="532"/>
      <c r="WEO4" s="533"/>
      <c r="WEP4" s="505"/>
      <c r="WEQ4" s="506"/>
      <c r="WER4" s="506"/>
      <c r="WES4" s="506"/>
      <c r="WET4" s="506"/>
      <c r="WEU4" s="506"/>
      <c r="WEV4" s="506"/>
      <c r="WEW4" s="507"/>
      <c r="WEX4" s="6" t="s">
        <v>1</v>
      </c>
    </row>
    <row r="5" spans="1:42 15691:15703" s="1" customFormat="1" ht="28.5" customHeight="1" thickBot="1" x14ac:dyDescent="0.25">
      <c r="A5" s="455"/>
      <c r="B5" s="456"/>
      <c r="C5" s="456"/>
      <c r="D5" s="457"/>
      <c r="E5" s="457"/>
      <c r="F5" s="457"/>
      <c r="G5" s="457"/>
      <c r="H5" s="72"/>
      <c r="I5" s="72"/>
      <c r="J5" s="72"/>
      <c r="K5" s="72"/>
      <c r="WEM5" s="455"/>
      <c r="WEN5" s="508"/>
      <c r="WEO5" s="508"/>
      <c r="WEP5" s="508"/>
      <c r="WEQ5" s="508"/>
      <c r="WER5" s="508"/>
      <c r="WES5" s="508"/>
      <c r="WET5" s="508"/>
      <c r="WEU5" s="508"/>
      <c r="WEV5" s="508"/>
      <c r="WEW5" s="508"/>
      <c r="WEX5" s="508"/>
    </row>
    <row r="6" spans="1:42 15691:15703" s="1" customFormat="1" ht="28.5" customHeight="1" thickBot="1" x14ac:dyDescent="0.25">
      <c r="A6" s="455"/>
      <c r="B6" s="463" t="s">
        <v>690</v>
      </c>
      <c r="C6" s="464"/>
      <c r="D6" s="464"/>
      <c r="E6" s="464"/>
      <c r="F6" s="464"/>
      <c r="G6" s="464"/>
      <c r="H6" s="464"/>
      <c r="I6" s="464"/>
      <c r="J6" s="464"/>
      <c r="K6" s="464"/>
      <c r="L6" s="464"/>
      <c r="M6" s="464"/>
      <c r="N6" s="465"/>
      <c r="WEM6" s="455"/>
      <c r="WEN6" s="72"/>
      <c r="WEO6" s="72"/>
      <c r="WEP6" s="72"/>
      <c r="WEQ6" s="72"/>
      <c r="WER6" s="72"/>
      <c r="WES6" s="72"/>
      <c r="WET6" s="72"/>
      <c r="WEU6" s="72"/>
      <c r="WEV6" s="72"/>
      <c r="WEW6" s="72"/>
      <c r="WEX6" s="72"/>
    </row>
    <row r="7" spans="1:42 15691:15703" s="1" customFormat="1" ht="28.5" customHeight="1" thickBot="1" x14ac:dyDescent="0.25">
      <c r="A7" s="455"/>
      <c r="B7" s="463" t="s">
        <v>222</v>
      </c>
      <c r="C7" s="464"/>
      <c r="D7" s="464"/>
      <c r="E7" s="464"/>
      <c r="F7" s="464"/>
      <c r="G7" s="464"/>
      <c r="H7" s="464"/>
      <c r="I7" s="464"/>
      <c r="J7" s="464"/>
      <c r="K7" s="464"/>
      <c r="L7" s="464"/>
      <c r="M7" s="464"/>
      <c r="N7" s="465"/>
      <c r="WEM7" s="455"/>
      <c r="WEN7" s="72"/>
      <c r="WEO7" s="72"/>
      <c r="WEP7" s="72"/>
      <c r="WEQ7" s="72"/>
      <c r="WER7" s="72"/>
      <c r="WES7" s="72"/>
      <c r="WET7" s="72"/>
      <c r="WEU7" s="72"/>
      <c r="WEV7" s="72"/>
      <c r="WEW7" s="72"/>
      <c r="WEX7" s="72"/>
    </row>
    <row r="8" spans="1:42 15691:15703" s="2" customFormat="1" ht="28.5" customHeight="1" thickBot="1" x14ac:dyDescent="0.25">
      <c r="A8" s="455"/>
      <c r="B8" s="463" t="s">
        <v>689</v>
      </c>
      <c r="C8" s="464"/>
      <c r="D8" s="464"/>
      <c r="E8" s="464"/>
      <c r="F8" s="464"/>
      <c r="G8" s="464"/>
      <c r="H8" s="464"/>
      <c r="I8" s="464"/>
      <c r="J8" s="464"/>
      <c r="K8" s="464"/>
      <c r="L8" s="464"/>
      <c r="M8" s="464"/>
      <c r="N8" s="465"/>
      <c r="WEM8" s="455"/>
      <c r="WEN8" s="509" t="s">
        <v>2</v>
      </c>
      <c r="WEO8" s="509"/>
      <c r="WEP8" s="509"/>
      <c r="WEQ8" s="509"/>
      <c r="WER8" s="509"/>
      <c r="WES8" s="509"/>
      <c r="WET8" s="509"/>
      <c r="WEU8" s="509"/>
      <c r="WEV8" s="509"/>
      <c r="WEW8" s="509"/>
      <c r="WEX8" s="509"/>
    </row>
    <row r="9" spans="1:42 15691:15703" s="1" customFormat="1" ht="28.5" customHeight="1" thickBot="1" x14ac:dyDescent="0.25">
      <c r="A9" s="455"/>
      <c r="B9" s="508"/>
      <c r="C9" s="508"/>
      <c r="D9" s="508"/>
      <c r="E9" s="508"/>
      <c r="F9" s="508"/>
      <c r="G9" s="508"/>
      <c r="H9" s="508"/>
      <c r="I9" s="508"/>
      <c r="J9" s="508"/>
      <c r="K9" s="508"/>
      <c r="L9" s="508"/>
      <c r="M9" s="508"/>
      <c r="N9" s="508"/>
      <c r="O9" s="7"/>
      <c r="P9" s="7"/>
      <c r="Q9" s="7"/>
      <c r="R9" s="7"/>
      <c r="S9" s="7"/>
      <c r="T9" s="7"/>
      <c r="U9" s="7"/>
      <c r="V9" s="7"/>
      <c r="W9" s="7"/>
      <c r="X9" s="7"/>
      <c r="Y9" s="7"/>
      <c r="Z9" s="7"/>
      <c r="AA9" s="7"/>
      <c r="AB9" s="7"/>
      <c r="AC9" s="7"/>
      <c r="AD9" s="7"/>
      <c r="AE9" s="7"/>
      <c r="AF9" s="7"/>
      <c r="AG9" s="7"/>
      <c r="AH9" s="7"/>
      <c r="AI9" s="7"/>
      <c r="AJ9" s="7"/>
      <c r="AK9" s="7"/>
      <c r="AL9" s="7"/>
      <c r="AM9" s="7"/>
      <c r="AN9" s="7"/>
      <c r="AO9" s="7"/>
      <c r="AP9" s="7"/>
      <c r="WEM9" s="455"/>
      <c r="WEN9" s="508"/>
      <c r="WEO9" s="508"/>
      <c r="WEP9" s="508"/>
      <c r="WEQ9" s="508"/>
      <c r="WER9" s="508"/>
      <c r="WES9" s="508"/>
      <c r="WET9" s="508"/>
      <c r="WEU9" s="508"/>
      <c r="WEV9" s="508"/>
      <c r="WEW9" s="508"/>
      <c r="WEX9" s="508"/>
    </row>
    <row r="10" spans="1:42 15691:15703" s="1" customFormat="1" ht="28.5" customHeight="1" thickBot="1" x14ac:dyDescent="0.25">
      <c r="A10" s="455"/>
      <c r="B10" s="458" t="s">
        <v>205</v>
      </c>
      <c r="C10" s="460" t="s">
        <v>3</v>
      </c>
      <c r="D10" s="460" t="s">
        <v>22</v>
      </c>
      <c r="E10" s="460" t="s">
        <v>4</v>
      </c>
      <c r="F10" s="460" t="s">
        <v>10</v>
      </c>
      <c r="G10" s="460" t="s">
        <v>312</v>
      </c>
      <c r="H10" s="299" t="s">
        <v>729</v>
      </c>
      <c r="I10" s="299" t="s">
        <v>729</v>
      </c>
      <c r="J10" s="299" t="s">
        <v>729</v>
      </c>
      <c r="K10" s="299" t="s">
        <v>729</v>
      </c>
      <c r="L10" s="466" t="s">
        <v>9</v>
      </c>
      <c r="M10" s="510" t="s">
        <v>7</v>
      </c>
      <c r="N10" s="510" t="s">
        <v>521</v>
      </c>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WEM10" s="455"/>
      <c r="WEN10" s="520" t="s">
        <v>34</v>
      </c>
      <c r="WEO10" s="458" t="s">
        <v>35</v>
      </c>
      <c r="WEP10" s="460" t="s">
        <v>3</v>
      </c>
      <c r="WEQ10" s="460" t="s">
        <v>22</v>
      </c>
      <c r="WER10" s="460" t="s">
        <v>4</v>
      </c>
      <c r="WES10" s="460" t="s">
        <v>10</v>
      </c>
      <c r="WET10" s="460" t="s">
        <v>204</v>
      </c>
      <c r="WEU10" s="68" t="s">
        <v>176</v>
      </c>
      <c r="WEV10" s="487" t="s">
        <v>8</v>
      </c>
      <c r="WEW10" s="466" t="s">
        <v>9</v>
      </c>
      <c r="WEX10" s="510" t="s">
        <v>7</v>
      </c>
    </row>
    <row r="11" spans="1:42 15691:15703" s="3" customFormat="1" ht="28.5" customHeight="1" thickBot="1" x14ac:dyDescent="0.25">
      <c r="A11" s="455"/>
      <c r="B11" s="459"/>
      <c r="C11" s="461"/>
      <c r="D11" s="461"/>
      <c r="E11" s="461"/>
      <c r="F11" s="461"/>
      <c r="G11" s="462"/>
      <c r="H11" s="300" t="s">
        <v>730</v>
      </c>
      <c r="I11" s="300" t="s">
        <v>748</v>
      </c>
      <c r="J11" s="300" t="s">
        <v>773</v>
      </c>
      <c r="K11" s="300" t="s">
        <v>785</v>
      </c>
      <c r="L11" s="518"/>
      <c r="M11" s="511"/>
      <c r="N11" s="511"/>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WEM11" s="455"/>
      <c r="WEN11" s="521"/>
      <c r="WEO11" s="459"/>
      <c r="WEP11" s="461"/>
      <c r="WEQ11" s="461"/>
      <c r="WER11" s="461"/>
      <c r="WES11" s="461"/>
      <c r="WET11" s="461"/>
      <c r="WEU11" s="67" t="s">
        <v>177</v>
      </c>
      <c r="WEV11" s="522"/>
      <c r="WEW11" s="518"/>
      <c r="WEX11" s="511"/>
    </row>
    <row r="12" spans="1:42 15691:15703" s="7" customFormat="1" ht="90.75" customHeight="1" x14ac:dyDescent="0.2">
      <c r="A12" s="455"/>
      <c r="B12" s="524" t="s">
        <v>221</v>
      </c>
      <c r="C12" s="175" t="s">
        <v>248</v>
      </c>
      <c r="D12" s="86" t="s">
        <v>80</v>
      </c>
      <c r="E12" s="174" t="s">
        <v>430</v>
      </c>
      <c r="F12" s="174" t="s">
        <v>81</v>
      </c>
      <c r="G12" s="87">
        <v>2</v>
      </c>
      <c r="H12" s="314">
        <v>0.5</v>
      </c>
      <c r="I12" s="314">
        <v>0.5</v>
      </c>
      <c r="J12" s="314">
        <v>0.75</v>
      </c>
      <c r="K12" s="314">
        <v>1</v>
      </c>
      <c r="L12" s="70">
        <v>45291</v>
      </c>
      <c r="M12" s="195" t="s">
        <v>82</v>
      </c>
      <c r="N12" s="43"/>
      <c r="WEM12" s="455"/>
      <c r="WEN12" s="489" t="s">
        <v>41</v>
      </c>
      <c r="WEO12" s="489" t="s">
        <v>156</v>
      </c>
      <c r="WEP12" s="489" t="s">
        <v>60</v>
      </c>
      <c r="WEQ12" s="50" t="s">
        <v>80</v>
      </c>
      <c r="WER12" s="50" t="s">
        <v>24</v>
      </c>
      <c r="WES12" s="27" t="s">
        <v>81</v>
      </c>
      <c r="WET12" s="28">
        <v>1</v>
      </c>
      <c r="WEU12" s="9"/>
      <c r="WEV12" s="46">
        <v>43466</v>
      </c>
      <c r="WEW12" s="47">
        <v>43830</v>
      </c>
      <c r="WEX12" s="65" t="s">
        <v>82</v>
      </c>
      <c r="WEY12" s="19"/>
    </row>
    <row r="13" spans="1:42 15691:15703" s="7" customFormat="1" ht="111" customHeight="1" x14ac:dyDescent="0.2">
      <c r="B13" s="525"/>
      <c r="C13" s="527" t="s">
        <v>348</v>
      </c>
      <c r="D13" s="527" t="s">
        <v>345</v>
      </c>
      <c r="E13" s="56" t="s">
        <v>586</v>
      </c>
      <c r="F13" s="56" t="s">
        <v>749</v>
      </c>
      <c r="G13" s="53" t="s">
        <v>327</v>
      </c>
      <c r="H13" s="359">
        <v>1</v>
      </c>
      <c r="I13" s="359">
        <v>1</v>
      </c>
      <c r="J13" s="359">
        <v>1</v>
      </c>
      <c r="K13" s="359">
        <v>1</v>
      </c>
      <c r="L13" s="46">
        <v>45291</v>
      </c>
      <c r="M13" s="65" t="s">
        <v>82</v>
      </c>
      <c r="N13" s="26"/>
      <c r="WEN13" s="489"/>
      <c r="WEO13" s="489"/>
      <c r="WEP13" s="489"/>
      <c r="WEQ13" s="519"/>
      <c r="WER13" s="61"/>
      <c r="WES13" s="27"/>
      <c r="WET13" s="77"/>
      <c r="WEU13" s="8"/>
      <c r="WEV13" s="48"/>
      <c r="WEW13" s="49"/>
      <c r="WEX13" s="65"/>
    </row>
    <row r="14" spans="1:42 15691:15703" s="7" customFormat="1" ht="69" customHeight="1" x14ac:dyDescent="0.2">
      <c r="B14" s="525"/>
      <c r="C14" s="527"/>
      <c r="D14" s="527"/>
      <c r="E14" s="56" t="s">
        <v>587</v>
      </c>
      <c r="F14" s="312" t="s">
        <v>584</v>
      </c>
      <c r="G14" s="53" t="s">
        <v>327</v>
      </c>
      <c r="H14" s="53">
        <v>0</v>
      </c>
      <c r="I14" s="53">
        <v>0</v>
      </c>
      <c r="J14" s="359">
        <v>0.9</v>
      </c>
      <c r="K14" s="359">
        <f>230/255</f>
        <v>0.90196078431372551</v>
      </c>
      <c r="L14" s="46">
        <v>45291</v>
      </c>
      <c r="M14" s="65" t="s">
        <v>352</v>
      </c>
      <c r="N14" s="26"/>
      <c r="WEN14" s="489"/>
      <c r="WEO14" s="489"/>
      <c r="WEP14" s="489"/>
      <c r="WEQ14" s="519"/>
      <c r="WER14" s="61"/>
      <c r="WES14" s="27"/>
      <c r="WET14" s="77"/>
      <c r="WEU14" s="8"/>
      <c r="WEV14" s="48"/>
      <c r="WEW14" s="49"/>
      <c r="WEX14" s="65"/>
    </row>
    <row r="15" spans="1:42 15691:15703" s="7" customFormat="1" ht="55.5" customHeight="1" x14ac:dyDescent="0.2">
      <c r="B15" s="525"/>
      <c r="C15" s="527" t="s">
        <v>225</v>
      </c>
      <c r="D15" s="527" t="s">
        <v>288</v>
      </c>
      <c r="E15" s="61" t="s">
        <v>431</v>
      </c>
      <c r="F15" s="139" t="s">
        <v>206</v>
      </c>
      <c r="G15" s="53">
        <v>1</v>
      </c>
      <c r="H15" s="359">
        <v>1</v>
      </c>
      <c r="I15" s="359">
        <v>1</v>
      </c>
      <c r="J15" s="359">
        <v>1</v>
      </c>
      <c r="K15" s="359">
        <v>1</v>
      </c>
      <c r="L15" s="46">
        <v>45291</v>
      </c>
      <c r="M15" s="65" t="s">
        <v>83</v>
      </c>
      <c r="N15" s="26"/>
      <c r="WEN15" s="489"/>
      <c r="WEO15" s="489"/>
      <c r="WEP15" s="489"/>
      <c r="WEQ15" s="519"/>
      <c r="WER15" s="62" t="s">
        <v>84</v>
      </c>
      <c r="WES15" s="33" t="s">
        <v>203</v>
      </c>
      <c r="WET15" s="34">
        <v>1</v>
      </c>
      <c r="WEU15" s="8"/>
      <c r="WEV15" s="35">
        <v>43556</v>
      </c>
      <c r="WEW15" s="36">
        <v>43615</v>
      </c>
      <c r="WEX15" s="65" t="s">
        <v>83</v>
      </c>
    </row>
    <row r="16" spans="1:42 15691:15703" s="7" customFormat="1" ht="116" customHeight="1" x14ac:dyDescent="0.2">
      <c r="B16" s="525"/>
      <c r="C16" s="527"/>
      <c r="D16" s="527"/>
      <c r="E16" s="61" t="s">
        <v>432</v>
      </c>
      <c r="F16" s="315" t="s">
        <v>326</v>
      </c>
      <c r="G16" s="53" t="s">
        <v>327</v>
      </c>
      <c r="H16" s="359" t="s">
        <v>728</v>
      </c>
      <c r="I16" s="359" t="s">
        <v>728</v>
      </c>
      <c r="J16" s="359">
        <v>0.63492063492063489</v>
      </c>
      <c r="K16" s="359">
        <f>64/64</f>
        <v>1</v>
      </c>
      <c r="L16" s="46">
        <v>45291</v>
      </c>
      <c r="M16" s="65" t="s">
        <v>83</v>
      </c>
      <c r="N16" s="26"/>
      <c r="WEN16" s="489"/>
      <c r="WEO16" s="489"/>
      <c r="WEP16" s="489"/>
      <c r="WEQ16" s="519"/>
      <c r="WER16" s="62"/>
      <c r="WES16" s="33"/>
      <c r="WET16" s="34"/>
      <c r="WEU16" s="8"/>
      <c r="WEV16" s="35"/>
      <c r="WEW16" s="36"/>
      <c r="WEX16" s="65"/>
    </row>
    <row r="17" spans="1:14 15692:15703" s="7" customFormat="1" ht="49.5" customHeight="1" x14ac:dyDescent="0.2">
      <c r="B17" s="525"/>
      <c r="C17" s="527"/>
      <c r="D17" s="527"/>
      <c r="E17" s="56" t="s">
        <v>692</v>
      </c>
      <c r="F17" s="51" t="s">
        <v>351</v>
      </c>
      <c r="G17" s="54">
        <v>2</v>
      </c>
      <c r="H17" s="150" t="s">
        <v>728</v>
      </c>
      <c r="I17" s="150" t="s">
        <v>728</v>
      </c>
      <c r="J17" s="150">
        <v>0.5</v>
      </c>
      <c r="K17" s="150">
        <v>1</v>
      </c>
      <c r="L17" s="46">
        <v>45291</v>
      </c>
      <c r="M17" s="65" t="s">
        <v>83</v>
      </c>
      <c r="N17" s="26"/>
      <c r="WEN17" s="489"/>
      <c r="WEO17" s="489"/>
      <c r="WEP17" s="489"/>
      <c r="WEQ17" s="519"/>
      <c r="WER17" s="56" t="s">
        <v>85</v>
      </c>
      <c r="WES17" s="27" t="s">
        <v>86</v>
      </c>
      <c r="WET17" s="29">
        <v>2</v>
      </c>
      <c r="WEU17" s="8"/>
      <c r="WEV17" s="48">
        <v>43709</v>
      </c>
      <c r="WEW17" s="49">
        <v>43830</v>
      </c>
      <c r="WEX17" s="65" t="s">
        <v>83</v>
      </c>
    </row>
    <row r="18" spans="1:14 15692:15703" s="7" customFormat="1" ht="49.5" customHeight="1" x14ac:dyDescent="0.2">
      <c r="B18" s="525"/>
      <c r="C18" s="527"/>
      <c r="D18" s="527"/>
      <c r="E18" s="56" t="s">
        <v>433</v>
      </c>
      <c r="F18" s="51" t="s">
        <v>693</v>
      </c>
      <c r="G18" s="54">
        <v>3</v>
      </c>
      <c r="H18" s="150" t="s">
        <v>728</v>
      </c>
      <c r="I18" s="150">
        <v>0.33</v>
      </c>
      <c r="J18" s="150">
        <v>0.66</v>
      </c>
      <c r="K18" s="150">
        <v>1</v>
      </c>
      <c r="L18" s="46">
        <v>45291</v>
      </c>
      <c r="M18" s="65" t="s">
        <v>83</v>
      </c>
      <c r="N18" s="26"/>
      <c r="WEN18" s="489"/>
      <c r="WEO18" s="489"/>
      <c r="WEP18" s="489"/>
      <c r="WEQ18" s="519"/>
      <c r="WER18" s="56"/>
      <c r="WES18" s="27"/>
      <c r="WET18" s="29"/>
      <c r="WEU18" s="8"/>
      <c r="WEV18" s="48"/>
      <c r="WEW18" s="49"/>
      <c r="WEX18" s="65"/>
    </row>
    <row r="19" spans="1:14 15692:15703" s="7" customFormat="1" ht="100" customHeight="1" x14ac:dyDescent="0.2">
      <c r="B19" s="525"/>
      <c r="C19" s="527"/>
      <c r="D19" s="527"/>
      <c r="E19" s="61" t="s">
        <v>90</v>
      </c>
      <c r="F19" s="139" t="s">
        <v>89</v>
      </c>
      <c r="G19" s="54">
        <v>1</v>
      </c>
      <c r="H19" s="150">
        <v>1</v>
      </c>
      <c r="I19" s="150">
        <v>1</v>
      </c>
      <c r="J19" s="150">
        <v>1</v>
      </c>
      <c r="K19" s="150">
        <v>1</v>
      </c>
      <c r="L19" s="46">
        <v>44985</v>
      </c>
      <c r="M19" s="65" t="s">
        <v>83</v>
      </c>
      <c r="N19" s="26"/>
      <c r="WEN19" s="489"/>
      <c r="WEO19" s="489"/>
      <c r="WEP19" s="489"/>
      <c r="WEQ19" s="519"/>
      <c r="WER19" s="61" t="s">
        <v>87</v>
      </c>
      <c r="WES19" s="27" t="s">
        <v>88</v>
      </c>
      <c r="WET19" s="29">
        <v>2</v>
      </c>
      <c r="WEU19" s="8"/>
      <c r="WEV19" s="31">
        <v>43647</v>
      </c>
      <c r="WEW19" s="32">
        <v>43861</v>
      </c>
      <c r="WEX19" s="65" t="s">
        <v>83</v>
      </c>
    </row>
    <row r="20" spans="1:14 15692:15703" s="7" customFormat="1" ht="90.75" customHeight="1" x14ac:dyDescent="0.2">
      <c r="A20" s="4"/>
      <c r="B20" s="525"/>
      <c r="C20" s="56" t="s">
        <v>349</v>
      </c>
      <c r="D20" s="152" t="s">
        <v>250</v>
      </c>
      <c r="E20" s="61" t="s">
        <v>588</v>
      </c>
      <c r="F20" s="56" t="s">
        <v>350</v>
      </c>
      <c r="G20" s="54">
        <v>4</v>
      </c>
      <c r="H20" s="150">
        <v>0.25</v>
      </c>
      <c r="I20" s="150">
        <v>0.5</v>
      </c>
      <c r="J20" s="150">
        <v>0.75</v>
      </c>
      <c r="K20" s="150">
        <v>1</v>
      </c>
      <c r="L20" s="46">
        <v>45291</v>
      </c>
      <c r="M20" s="65" t="s">
        <v>83</v>
      </c>
      <c r="N20" s="26"/>
      <c r="WEN20" s="489"/>
      <c r="WEO20" s="489"/>
      <c r="WEP20" s="489"/>
      <c r="WEQ20" s="519"/>
      <c r="WER20" s="61" t="s">
        <v>90</v>
      </c>
      <c r="WES20" s="27" t="s">
        <v>89</v>
      </c>
      <c r="WET20" s="29">
        <v>1</v>
      </c>
      <c r="WEU20" s="41"/>
      <c r="WEV20" s="31">
        <v>43466</v>
      </c>
      <c r="WEW20" s="32">
        <v>43889</v>
      </c>
      <c r="WEX20" s="65" t="s">
        <v>83</v>
      </c>
      <c r="WEY20" s="59"/>
    </row>
    <row r="21" spans="1:14 15692:15703" s="7" customFormat="1" ht="90.75" customHeight="1" x14ac:dyDescent="0.2">
      <c r="A21" s="4"/>
      <c r="B21" s="525"/>
      <c r="C21" s="157" t="s">
        <v>226</v>
      </c>
      <c r="D21" s="157" t="s">
        <v>295</v>
      </c>
      <c r="E21" s="152" t="s">
        <v>671</v>
      </c>
      <c r="F21" s="312" t="s">
        <v>585</v>
      </c>
      <c r="G21" s="188">
        <v>0.9</v>
      </c>
      <c r="H21" s="188" t="s">
        <v>728</v>
      </c>
      <c r="I21" s="188">
        <f>11/23</f>
        <v>0.47826086956521741</v>
      </c>
      <c r="J21" s="188">
        <f>21/23</f>
        <v>0.91304347826086951</v>
      </c>
      <c r="K21" s="188">
        <f>23/23</f>
        <v>1</v>
      </c>
      <c r="L21" s="46">
        <v>45291</v>
      </c>
      <c r="M21" s="65" t="s">
        <v>83</v>
      </c>
      <c r="N21" s="26"/>
      <c r="WEN21" s="130"/>
      <c r="WEO21" s="130"/>
      <c r="WEP21" s="130"/>
      <c r="WEQ21" s="131"/>
      <c r="WER21" s="132"/>
      <c r="WES21" s="133"/>
      <c r="WET21" s="134"/>
      <c r="WEU21" s="135"/>
      <c r="WEV21" s="136"/>
      <c r="WEW21" s="137"/>
      <c r="WEX21" s="138"/>
      <c r="WEY21" s="59"/>
    </row>
    <row r="22" spans="1:14 15692:15703" s="7" customFormat="1" ht="90.75" customHeight="1" thickBot="1" x14ac:dyDescent="0.25">
      <c r="A22" s="4"/>
      <c r="B22" s="526"/>
      <c r="C22" s="176" t="s">
        <v>329</v>
      </c>
      <c r="D22" s="177"/>
      <c r="E22" s="129" t="s">
        <v>347</v>
      </c>
      <c r="F22" s="176" t="s">
        <v>330</v>
      </c>
      <c r="G22" s="159">
        <v>1</v>
      </c>
      <c r="H22" s="159" t="s">
        <v>728</v>
      </c>
      <c r="I22" s="159" t="s">
        <v>728</v>
      </c>
      <c r="J22" s="159">
        <v>1</v>
      </c>
      <c r="K22" s="159">
        <v>1</v>
      </c>
      <c r="L22" s="71">
        <v>45291</v>
      </c>
      <c r="M22" s="126" t="s">
        <v>83</v>
      </c>
      <c r="N22" s="44"/>
      <c r="WEN22" s="130"/>
      <c r="WEO22" s="130"/>
      <c r="WEP22" s="130"/>
      <c r="WEQ22" s="131"/>
      <c r="WER22" s="132"/>
      <c r="WES22" s="133"/>
      <c r="WET22" s="134"/>
      <c r="WEU22" s="135"/>
      <c r="WEV22" s="136"/>
      <c r="WEW22" s="137"/>
      <c r="WEX22" s="138"/>
      <c r="WEY22" s="59"/>
    </row>
    <row r="23" spans="1:14 15692:15703" ht="24.75" customHeight="1" x14ac:dyDescent="0.2">
      <c r="B23" s="89"/>
      <c r="C23" s="89"/>
      <c r="D23" s="89"/>
      <c r="E23" s="89"/>
      <c r="F23" s="89"/>
      <c r="G23" s="89"/>
      <c r="H23" s="360">
        <f>AVERAGE(H12:H22)</f>
        <v>0.625</v>
      </c>
      <c r="I23" s="360">
        <f>AVERAGE(I12:I22)</f>
        <v>0.60103260869565223</v>
      </c>
      <c r="J23" s="360">
        <f>AVERAGE(J12:J22)</f>
        <v>0.82799673756195491</v>
      </c>
      <c r="K23" s="360">
        <f>AVERAGE(K12:K22)</f>
        <v>0.9910873440285205</v>
      </c>
      <c r="L23" s="523" t="s">
        <v>5</v>
      </c>
      <c r="M23" s="523"/>
      <c r="N23" s="523"/>
      <c r="WEW23" s="5"/>
    </row>
  </sheetData>
  <mergeCells count="47">
    <mergeCell ref="L23:N23"/>
    <mergeCell ref="B12:B22"/>
    <mergeCell ref="WEO12:WEO20"/>
    <mergeCell ref="D15:D19"/>
    <mergeCell ref="C15:C19"/>
    <mergeCell ref="WEN12:WEN20"/>
    <mergeCell ref="D13:D14"/>
    <mergeCell ref="C13:C14"/>
    <mergeCell ref="WEM1:WEM12"/>
    <mergeCell ref="WEN1:WEO4"/>
    <mergeCell ref="B1:C4"/>
    <mergeCell ref="WEP12:WEP20"/>
    <mergeCell ref="B5:G5"/>
    <mergeCell ref="B9:N9"/>
    <mergeCell ref="WEQ13:WEQ20"/>
    <mergeCell ref="N10:N11"/>
    <mergeCell ref="WEN9:WEX9"/>
    <mergeCell ref="WEN10:WEN11"/>
    <mergeCell ref="WEO10:WEO11"/>
    <mergeCell ref="WEW10:WEW11"/>
    <mergeCell ref="WEX10:WEX11"/>
    <mergeCell ref="WEP10:WEP11"/>
    <mergeCell ref="WEQ10:WEQ11"/>
    <mergeCell ref="WEV10:WEV11"/>
    <mergeCell ref="WER10:WER11"/>
    <mergeCell ref="WES10:WES11"/>
    <mergeCell ref="WET10:WET11"/>
    <mergeCell ref="A1:A12"/>
    <mergeCell ref="L10:L11"/>
    <mergeCell ref="B10:B11"/>
    <mergeCell ref="D10:D11"/>
    <mergeCell ref="C10:C11"/>
    <mergeCell ref="E10:E11"/>
    <mergeCell ref="F10:F11"/>
    <mergeCell ref="G10:G11"/>
    <mergeCell ref="B6:N6"/>
    <mergeCell ref="B7:N7"/>
    <mergeCell ref="WEP1:WEW4"/>
    <mergeCell ref="WEN5:WEX5"/>
    <mergeCell ref="WEN8:WEX8"/>
    <mergeCell ref="B8:N8"/>
    <mergeCell ref="M10:M11"/>
    <mergeCell ref="M1:N1"/>
    <mergeCell ref="M2:N2"/>
    <mergeCell ref="M3:N3"/>
    <mergeCell ref="M4:N4"/>
    <mergeCell ref="D1:L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P23"/>
  <sheetViews>
    <sheetView topLeftCell="D15" zoomScale="64" zoomScaleNormal="120" workbookViewId="0">
      <selection activeCell="M19" sqref="M19"/>
    </sheetView>
  </sheetViews>
  <sheetFormatPr baseColWidth="10" defaultRowHeight="12" x14ac:dyDescent="0.2"/>
  <cols>
    <col min="1" max="1" width="11.5" style="4"/>
    <col min="2" max="3" width="29.1640625" style="4" customWidth="1"/>
    <col min="4" max="4" width="29.83203125" style="4" customWidth="1"/>
    <col min="5" max="5" width="27.5" style="4" customWidth="1"/>
    <col min="6" max="7" width="29.1640625" style="4" customWidth="1"/>
    <col min="8" max="8" width="20.6640625" style="4" customWidth="1"/>
    <col min="9" max="11" width="20.83203125" style="4" customWidth="1"/>
    <col min="12" max="14" width="20.33203125" style="4" customWidth="1"/>
    <col min="15" max="15" width="25.1640625" style="4" customWidth="1"/>
    <col min="16"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3" width="11.5" style="4"/>
    <col min="16384" max="16384" width="11.5" style="4" customWidth="1"/>
  </cols>
  <sheetData>
    <row r="1" spans="1:16" s="1" customFormat="1" ht="21.75" customHeight="1" x14ac:dyDescent="0.2">
      <c r="A1" s="455"/>
      <c r="B1" s="468"/>
      <c r="C1" s="469"/>
      <c r="D1" s="491" t="s">
        <v>11</v>
      </c>
      <c r="E1" s="492"/>
      <c r="F1" s="492"/>
      <c r="G1" s="492"/>
      <c r="H1" s="492"/>
      <c r="I1" s="492"/>
      <c r="J1" s="492"/>
      <c r="K1" s="492"/>
      <c r="L1" s="492"/>
      <c r="M1" s="493"/>
      <c r="N1" s="512" t="s">
        <v>0</v>
      </c>
      <c r="O1" s="513"/>
    </row>
    <row r="2" spans="1:16" s="1" customFormat="1" ht="21.75" customHeight="1" x14ac:dyDescent="0.2">
      <c r="A2" s="455"/>
      <c r="B2" s="470"/>
      <c r="C2" s="471"/>
      <c r="D2" s="494"/>
      <c r="E2" s="495"/>
      <c r="F2" s="495"/>
      <c r="G2" s="495"/>
      <c r="H2" s="495"/>
      <c r="I2" s="495"/>
      <c r="J2" s="495"/>
      <c r="K2" s="495"/>
      <c r="L2" s="495"/>
      <c r="M2" s="496"/>
      <c r="N2" s="514" t="s">
        <v>727</v>
      </c>
      <c r="O2" s="515"/>
    </row>
    <row r="3" spans="1:16" s="1" customFormat="1" ht="21.75" customHeight="1" x14ac:dyDescent="0.2">
      <c r="A3" s="455"/>
      <c r="B3" s="470"/>
      <c r="C3" s="471"/>
      <c r="D3" s="494"/>
      <c r="E3" s="495"/>
      <c r="F3" s="495"/>
      <c r="G3" s="495"/>
      <c r="H3" s="495"/>
      <c r="I3" s="495"/>
      <c r="J3" s="495"/>
      <c r="K3" s="495"/>
      <c r="L3" s="495"/>
      <c r="M3" s="496"/>
      <c r="N3" s="514" t="s">
        <v>102</v>
      </c>
      <c r="O3" s="515"/>
    </row>
    <row r="4" spans="1:16" s="1" customFormat="1" ht="21.75" customHeight="1" thickBot="1" x14ac:dyDescent="0.25">
      <c r="A4" s="455"/>
      <c r="B4" s="472"/>
      <c r="C4" s="473"/>
      <c r="D4" s="497"/>
      <c r="E4" s="498"/>
      <c r="F4" s="498"/>
      <c r="G4" s="498"/>
      <c r="H4" s="498"/>
      <c r="I4" s="498"/>
      <c r="J4" s="498"/>
      <c r="K4" s="498"/>
      <c r="L4" s="498"/>
      <c r="M4" s="499"/>
      <c r="N4" s="516" t="s">
        <v>1</v>
      </c>
      <c r="O4" s="517"/>
    </row>
    <row r="5" spans="1:16" s="1" customFormat="1" ht="28.5" customHeight="1" thickBot="1" x14ac:dyDescent="0.25">
      <c r="A5" s="455"/>
      <c r="B5" s="456"/>
      <c r="C5" s="456"/>
      <c r="D5" s="457"/>
      <c r="E5" s="457"/>
      <c r="F5" s="457"/>
      <c r="G5" s="457"/>
      <c r="H5" s="72"/>
      <c r="I5" s="72"/>
      <c r="J5" s="72"/>
      <c r="K5" s="72"/>
    </row>
    <row r="6" spans="1:16" s="1" customFormat="1" ht="28.5" customHeight="1" thickBot="1" x14ac:dyDescent="0.25">
      <c r="A6" s="455"/>
      <c r="B6" s="463" t="s">
        <v>690</v>
      </c>
      <c r="C6" s="464"/>
      <c r="D6" s="464"/>
      <c r="E6" s="464"/>
      <c r="F6" s="464"/>
      <c r="G6" s="464"/>
      <c r="H6" s="464"/>
      <c r="I6" s="464"/>
      <c r="J6" s="464"/>
      <c r="K6" s="464"/>
      <c r="L6" s="464"/>
      <c r="M6" s="464"/>
      <c r="N6" s="464"/>
      <c r="O6" s="465"/>
    </row>
    <row r="7" spans="1:16" s="1" customFormat="1" ht="28.5" customHeight="1" thickBot="1" x14ac:dyDescent="0.25">
      <c r="A7" s="455"/>
      <c r="B7" s="463" t="s">
        <v>222</v>
      </c>
      <c r="C7" s="464"/>
      <c r="D7" s="464"/>
      <c r="E7" s="464"/>
      <c r="F7" s="464"/>
      <c r="G7" s="464"/>
      <c r="H7" s="464"/>
      <c r="I7" s="464"/>
      <c r="J7" s="464"/>
      <c r="K7" s="464"/>
      <c r="L7" s="464"/>
      <c r="M7" s="464"/>
      <c r="N7" s="464"/>
      <c r="O7" s="465"/>
    </row>
    <row r="8" spans="1:16" s="2" customFormat="1" ht="28.5" customHeight="1" thickBot="1" x14ac:dyDescent="0.25">
      <c r="A8" s="455"/>
      <c r="B8" s="463" t="s">
        <v>689</v>
      </c>
      <c r="C8" s="464"/>
      <c r="D8" s="464"/>
      <c r="E8" s="464"/>
      <c r="F8" s="464"/>
      <c r="G8" s="464"/>
      <c r="H8" s="464"/>
      <c r="I8" s="464"/>
      <c r="J8" s="464"/>
      <c r="K8" s="464"/>
      <c r="L8" s="464"/>
      <c r="M8" s="464"/>
      <c r="N8" s="464"/>
      <c r="O8" s="465"/>
    </row>
    <row r="9" spans="1:16" s="1" customFormat="1" ht="15" customHeight="1" thickBot="1" x14ac:dyDescent="0.25">
      <c r="A9" s="455"/>
      <c r="B9" s="534"/>
      <c r="C9" s="456"/>
      <c r="D9" s="456"/>
      <c r="E9" s="456"/>
      <c r="F9" s="456"/>
      <c r="G9" s="456"/>
      <c r="H9" s="456"/>
      <c r="I9" s="456"/>
      <c r="J9" s="456"/>
      <c r="K9" s="456"/>
      <c r="L9" s="456"/>
      <c r="M9" s="456"/>
      <c r="N9" s="456"/>
      <c r="O9" s="535"/>
    </row>
    <row r="10" spans="1:16" ht="24.75" customHeight="1" thickBot="1" x14ac:dyDescent="0.25">
      <c r="A10" s="455"/>
      <c r="B10" s="458" t="s">
        <v>205</v>
      </c>
      <c r="C10" s="460" t="s">
        <v>3</v>
      </c>
      <c r="D10" s="460" t="s">
        <v>22</v>
      </c>
      <c r="E10" s="460" t="s">
        <v>4</v>
      </c>
      <c r="F10" s="460" t="s">
        <v>10</v>
      </c>
      <c r="G10" s="460" t="s">
        <v>680</v>
      </c>
      <c r="H10" s="299" t="s">
        <v>729</v>
      </c>
      <c r="I10" s="299" t="s">
        <v>729</v>
      </c>
      <c r="J10" s="299" t="s">
        <v>729</v>
      </c>
      <c r="K10" s="299" t="s">
        <v>729</v>
      </c>
      <c r="L10" s="487" t="s">
        <v>8</v>
      </c>
      <c r="M10" s="466" t="s">
        <v>9</v>
      </c>
      <c r="N10" s="510" t="s">
        <v>7</v>
      </c>
      <c r="O10" s="510" t="s">
        <v>521</v>
      </c>
    </row>
    <row r="11" spans="1:16" ht="24.75" customHeight="1" thickBot="1" x14ac:dyDescent="0.25">
      <c r="A11" s="455"/>
      <c r="B11" s="459"/>
      <c r="C11" s="461"/>
      <c r="D11" s="461"/>
      <c r="E11" s="461"/>
      <c r="F11" s="461"/>
      <c r="G11" s="461"/>
      <c r="H11" s="300" t="s">
        <v>730</v>
      </c>
      <c r="I11" s="300" t="s">
        <v>748</v>
      </c>
      <c r="J11" s="300" t="s">
        <v>773</v>
      </c>
      <c r="K11" s="300" t="s">
        <v>791</v>
      </c>
      <c r="L11" s="522"/>
      <c r="M11" s="518"/>
      <c r="N11" s="511"/>
      <c r="O11" s="511"/>
    </row>
    <row r="12" spans="1:16" ht="56.25" customHeight="1" thickBot="1" x14ac:dyDescent="0.25">
      <c r="A12" s="7"/>
      <c r="B12" s="539" t="s">
        <v>253</v>
      </c>
      <c r="C12" s="542" t="s">
        <v>224</v>
      </c>
      <c r="D12" s="536" t="s">
        <v>251</v>
      </c>
      <c r="E12" s="86" t="s">
        <v>425</v>
      </c>
      <c r="F12" s="194" t="s">
        <v>103</v>
      </c>
      <c r="G12" s="40">
        <v>12</v>
      </c>
      <c r="H12" s="314">
        <v>0.25</v>
      </c>
      <c r="I12" s="359">
        <v>0.5</v>
      </c>
      <c r="J12" s="359">
        <v>0.75</v>
      </c>
      <c r="K12" s="359">
        <v>1</v>
      </c>
      <c r="L12" s="276">
        <v>44927</v>
      </c>
      <c r="M12" s="276">
        <v>45291</v>
      </c>
      <c r="N12" s="195" t="s">
        <v>109</v>
      </c>
      <c r="O12" s="43"/>
    </row>
    <row r="13" spans="1:16" ht="38.25" customHeight="1" x14ac:dyDescent="0.2">
      <c r="A13" s="7"/>
      <c r="B13" s="540"/>
      <c r="C13" s="543"/>
      <c r="D13" s="537"/>
      <c r="E13" s="45" t="s">
        <v>426</v>
      </c>
      <c r="F13" s="27" t="s">
        <v>733</v>
      </c>
      <c r="G13" s="39">
        <v>1</v>
      </c>
      <c r="H13" s="314">
        <v>0.25</v>
      </c>
      <c r="I13" s="59">
        <v>0.5</v>
      </c>
      <c r="J13" s="373">
        <v>0.75</v>
      </c>
      <c r="K13" s="373">
        <v>1</v>
      </c>
      <c r="L13" s="278">
        <v>44927</v>
      </c>
      <c r="M13" s="278">
        <v>45291</v>
      </c>
      <c r="N13" s="65" t="s">
        <v>109</v>
      </c>
      <c r="O13" s="26"/>
    </row>
    <row r="14" spans="1:16" ht="110" customHeight="1" x14ac:dyDescent="0.15">
      <c r="A14" s="7"/>
      <c r="B14" s="540"/>
      <c r="C14" s="543"/>
      <c r="D14" s="537"/>
      <c r="E14" s="277" t="s">
        <v>694</v>
      </c>
      <c r="F14" s="27" t="s">
        <v>681</v>
      </c>
      <c r="G14" s="39">
        <v>1</v>
      </c>
      <c r="H14" s="39">
        <v>1</v>
      </c>
      <c r="I14" s="359">
        <v>1</v>
      </c>
      <c r="J14" s="359">
        <v>1</v>
      </c>
      <c r="K14" s="359">
        <v>1</v>
      </c>
      <c r="L14" s="278">
        <v>44927</v>
      </c>
      <c r="M14" s="278">
        <v>45291</v>
      </c>
      <c r="N14" s="65" t="s">
        <v>109</v>
      </c>
      <c r="O14" s="26" t="s">
        <v>679</v>
      </c>
      <c r="P14" s="260"/>
    </row>
    <row r="15" spans="1:16" ht="243" customHeight="1" x14ac:dyDescent="0.2">
      <c r="A15" s="7"/>
      <c r="B15" s="540"/>
      <c r="C15" s="543"/>
      <c r="D15" s="537"/>
      <c r="E15" s="45" t="s">
        <v>604</v>
      </c>
      <c r="F15" s="27" t="s">
        <v>605</v>
      </c>
      <c r="G15" s="39">
        <v>1</v>
      </c>
      <c r="H15" s="39">
        <v>1</v>
      </c>
      <c r="I15" s="359">
        <v>1</v>
      </c>
      <c r="J15" s="359">
        <v>1</v>
      </c>
      <c r="K15" s="359">
        <v>1</v>
      </c>
      <c r="L15" s="278">
        <v>44927</v>
      </c>
      <c r="M15" s="278">
        <v>45291</v>
      </c>
      <c r="N15" s="65" t="s">
        <v>109</v>
      </c>
      <c r="O15" s="26" t="s">
        <v>682</v>
      </c>
    </row>
    <row r="16" spans="1:16" ht="134" customHeight="1" x14ac:dyDescent="0.2">
      <c r="A16" s="7"/>
      <c r="B16" s="540"/>
      <c r="C16" s="543"/>
      <c r="D16" s="537"/>
      <c r="E16" s="45" t="s">
        <v>606</v>
      </c>
      <c r="F16" s="27" t="s">
        <v>683</v>
      </c>
      <c r="G16" s="77">
        <v>4</v>
      </c>
      <c r="H16" s="208" t="s">
        <v>728</v>
      </c>
      <c r="I16" s="359" t="s">
        <v>728</v>
      </c>
      <c r="J16" s="359">
        <f>1/4</f>
        <v>0.25</v>
      </c>
      <c r="K16" s="359">
        <f>2/4</f>
        <v>0.5</v>
      </c>
      <c r="L16" s="278">
        <v>44927</v>
      </c>
      <c r="M16" s="278">
        <v>45291</v>
      </c>
      <c r="N16" s="65" t="s">
        <v>109</v>
      </c>
      <c r="O16" s="441" t="s">
        <v>803</v>
      </c>
    </row>
    <row r="17" spans="1:15" ht="84" customHeight="1" x14ac:dyDescent="0.2">
      <c r="A17" s="7"/>
      <c r="B17" s="540"/>
      <c r="C17" s="543"/>
      <c r="D17" s="537"/>
      <c r="E17" s="45" t="s">
        <v>427</v>
      </c>
      <c r="F17" s="27" t="s">
        <v>704</v>
      </c>
      <c r="G17" s="77">
        <v>4</v>
      </c>
      <c r="H17" s="368">
        <v>0.25</v>
      </c>
      <c r="I17" s="150">
        <v>0.5</v>
      </c>
      <c r="J17" s="150">
        <v>0.75</v>
      </c>
      <c r="K17" s="150">
        <v>1</v>
      </c>
      <c r="L17" s="278">
        <v>44927</v>
      </c>
      <c r="M17" s="278">
        <v>45291</v>
      </c>
      <c r="N17" s="65" t="s">
        <v>109</v>
      </c>
      <c r="O17" s="26"/>
    </row>
    <row r="18" spans="1:15" ht="61.5" customHeight="1" x14ac:dyDescent="0.2">
      <c r="A18" s="7"/>
      <c r="B18" s="540"/>
      <c r="C18" s="543"/>
      <c r="D18" s="537" t="s">
        <v>252</v>
      </c>
      <c r="E18" s="65" t="s">
        <v>428</v>
      </c>
      <c r="F18" s="65" t="s">
        <v>246</v>
      </c>
      <c r="G18" s="39">
        <v>1</v>
      </c>
      <c r="H18" s="39">
        <v>1</v>
      </c>
      <c r="I18" s="150">
        <v>1</v>
      </c>
      <c r="J18" s="149">
        <v>1</v>
      </c>
      <c r="K18" s="149">
        <v>1</v>
      </c>
      <c r="L18" s="278">
        <v>44927</v>
      </c>
      <c r="M18" s="278">
        <v>45291</v>
      </c>
      <c r="N18" s="65" t="s">
        <v>110</v>
      </c>
      <c r="O18" s="26"/>
    </row>
    <row r="19" spans="1:15" ht="55.5" customHeight="1" x14ac:dyDescent="0.2">
      <c r="A19" s="7"/>
      <c r="B19" s="540"/>
      <c r="C19" s="543"/>
      <c r="D19" s="537"/>
      <c r="E19" s="65" t="s">
        <v>429</v>
      </c>
      <c r="F19" s="65" t="s">
        <v>111</v>
      </c>
      <c r="G19" s="39">
        <v>1</v>
      </c>
      <c r="H19" s="39">
        <v>1</v>
      </c>
      <c r="I19" s="19">
        <v>1</v>
      </c>
      <c r="J19" s="337">
        <v>1</v>
      </c>
      <c r="K19" s="149">
        <v>1</v>
      </c>
      <c r="L19" s="278">
        <v>44927</v>
      </c>
      <c r="M19" s="278">
        <v>45291</v>
      </c>
      <c r="N19" s="65" t="s">
        <v>110</v>
      </c>
      <c r="O19" s="26"/>
    </row>
    <row r="20" spans="1:15" ht="68.25" customHeight="1" x14ac:dyDescent="0.2">
      <c r="A20" s="7"/>
      <c r="B20" s="540"/>
      <c r="C20" s="543"/>
      <c r="D20" s="537"/>
      <c r="E20" s="45" t="s">
        <v>512</v>
      </c>
      <c r="F20" s="27" t="s">
        <v>247</v>
      </c>
      <c r="G20" s="29">
        <v>12</v>
      </c>
      <c r="H20" s="149">
        <v>0.25</v>
      </c>
      <c r="I20" s="150">
        <v>0.5</v>
      </c>
      <c r="J20" s="149">
        <v>0.75</v>
      </c>
      <c r="K20" s="452">
        <v>1</v>
      </c>
      <c r="L20" s="278">
        <v>44927</v>
      </c>
      <c r="M20" s="278">
        <v>45291</v>
      </c>
      <c r="N20" s="65" t="s">
        <v>110</v>
      </c>
      <c r="O20" s="26"/>
    </row>
    <row r="21" spans="1:15" ht="56.25" customHeight="1" x14ac:dyDescent="0.2">
      <c r="A21" s="7"/>
      <c r="B21" s="540"/>
      <c r="C21" s="543"/>
      <c r="D21" s="537"/>
      <c r="E21" s="45" t="s">
        <v>158</v>
      </c>
      <c r="F21" s="27" t="s">
        <v>159</v>
      </c>
      <c r="G21" s="29">
        <v>24</v>
      </c>
      <c r="H21" s="149">
        <f>11/24</f>
        <v>0.45833333333333331</v>
      </c>
      <c r="I21" s="188">
        <f>12/24</f>
        <v>0.5</v>
      </c>
      <c r="J21" s="367">
        <v>0.5</v>
      </c>
      <c r="K21" s="367">
        <v>1</v>
      </c>
      <c r="L21" s="278">
        <v>44927</v>
      </c>
      <c r="M21" s="278">
        <v>45291</v>
      </c>
      <c r="N21" s="65" t="s">
        <v>110</v>
      </c>
      <c r="O21" s="26"/>
    </row>
    <row r="22" spans="1:15" ht="59.25" customHeight="1" thickBot="1" x14ac:dyDescent="0.25">
      <c r="B22" s="541"/>
      <c r="C22" s="544"/>
      <c r="D22" s="37" t="s">
        <v>112</v>
      </c>
      <c r="E22" s="37" t="s">
        <v>113</v>
      </c>
      <c r="F22" s="38" t="s">
        <v>114</v>
      </c>
      <c r="G22" s="266">
        <v>1</v>
      </c>
      <c r="H22" s="266" t="s">
        <v>728</v>
      </c>
      <c r="I22" s="159" t="s">
        <v>728</v>
      </c>
      <c r="J22" s="453" t="s">
        <v>780</v>
      </c>
      <c r="K22" s="453" t="s">
        <v>728</v>
      </c>
      <c r="L22" s="279">
        <v>44927</v>
      </c>
      <c r="M22" s="279">
        <v>45291</v>
      </c>
      <c r="N22" s="173" t="s">
        <v>115</v>
      </c>
      <c r="O22" s="24"/>
    </row>
    <row r="23" spans="1:15" x14ac:dyDescent="0.2">
      <c r="H23" s="19">
        <f>AVERAGE(H12:H22)</f>
        <v>0.6064814814814814</v>
      </c>
      <c r="I23" s="19">
        <f>AVERAGE(I12:I22)</f>
        <v>0.72222222222222221</v>
      </c>
      <c r="J23" s="19">
        <f>AVERAGE(J12:J22)</f>
        <v>0.77500000000000002</v>
      </c>
      <c r="K23" s="19">
        <f>AVERAGE(K12:K22)</f>
        <v>0.95</v>
      </c>
      <c r="M23" s="538" t="s">
        <v>5</v>
      </c>
      <c r="N23" s="538"/>
      <c r="O23" s="538"/>
    </row>
  </sheetData>
  <mergeCells count="27">
    <mergeCell ref="D12:D17"/>
    <mergeCell ref="D18:D21"/>
    <mergeCell ref="M23:O23"/>
    <mergeCell ref="B6:O6"/>
    <mergeCell ref="B7:O7"/>
    <mergeCell ref="O10:O11"/>
    <mergeCell ref="D10:D11"/>
    <mergeCell ref="C10:C11"/>
    <mergeCell ref="E10:E11"/>
    <mergeCell ref="F10:F11"/>
    <mergeCell ref="B12:B22"/>
    <mergeCell ref="C12:C22"/>
    <mergeCell ref="G10:G11"/>
    <mergeCell ref="N3:O3"/>
    <mergeCell ref="N4:O4"/>
    <mergeCell ref="D1:M4"/>
    <mergeCell ref="B5:G5"/>
    <mergeCell ref="A1:A11"/>
    <mergeCell ref="B9:O9"/>
    <mergeCell ref="B10:B11"/>
    <mergeCell ref="L10:L11"/>
    <mergeCell ref="M10:M11"/>
    <mergeCell ref="B1:C4"/>
    <mergeCell ref="B8:O8"/>
    <mergeCell ref="N10:N11"/>
    <mergeCell ref="N1:O1"/>
    <mergeCell ref="N2:O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P33"/>
  <sheetViews>
    <sheetView topLeftCell="E23" zoomScale="75" zoomScaleNormal="110" workbookViewId="0">
      <selection activeCell="E30" sqref="E30:E31"/>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21" style="5" customWidth="1"/>
    <col min="10" max="12" width="20.83203125" style="4" customWidth="1"/>
    <col min="13" max="13" width="14.6640625" style="4" customWidth="1"/>
    <col min="14" max="14" width="17.1640625" style="4" customWidth="1"/>
    <col min="15" max="15" width="19.33203125" style="4" customWidth="1"/>
    <col min="16" max="16" width="19.5" style="4" customWidth="1"/>
    <col min="17"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4" width="11.5" style="4"/>
  </cols>
  <sheetData>
    <row r="1" spans="1:16" s="1" customFormat="1" ht="21.75" customHeight="1" x14ac:dyDescent="0.2">
      <c r="A1" s="455"/>
      <c r="B1" s="468"/>
      <c r="C1" s="469"/>
      <c r="D1" s="491" t="s">
        <v>13</v>
      </c>
      <c r="E1" s="492"/>
      <c r="F1" s="492"/>
      <c r="G1" s="492"/>
      <c r="H1" s="492"/>
      <c r="I1" s="492"/>
      <c r="J1" s="492"/>
      <c r="K1" s="492"/>
      <c r="L1" s="492"/>
      <c r="M1" s="492"/>
      <c r="N1" s="493"/>
      <c r="O1" s="545" t="s">
        <v>0</v>
      </c>
      <c r="P1" s="546"/>
    </row>
    <row r="2" spans="1:16" s="1" customFormat="1" ht="21.75" customHeight="1" x14ac:dyDescent="0.2">
      <c r="A2" s="455"/>
      <c r="B2" s="470"/>
      <c r="C2" s="471"/>
      <c r="D2" s="494"/>
      <c r="E2" s="495"/>
      <c r="F2" s="495"/>
      <c r="G2" s="495"/>
      <c r="H2" s="495"/>
      <c r="I2" s="495"/>
      <c r="J2" s="495"/>
      <c r="K2" s="495"/>
      <c r="L2" s="495"/>
      <c r="M2" s="495"/>
      <c r="N2" s="496"/>
      <c r="O2" s="547" t="s">
        <v>727</v>
      </c>
      <c r="P2" s="548"/>
    </row>
    <row r="3" spans="1:16" s="1" customFormat="1" ht="21.75" customHeight="1" x14ac:dyDescent="0.2">
      <c r="A3" s="455"/>
      <c r="B3" s="470"/>
      <c r="C3" s="471"/>
      <c r="D3" s="494"/>
      <c r="E3" s="495"/>
      <c r="F3" s="495"/>
      <c r="G3" s="495"/>
      <c r="H3" s="495"/>
      <c r="I3" s="495"/>
      <c r="J3" s="495"/>
      <c r="K3" s="495"/>
      <c r="L3" s="495"/>
      <c r="M3" s="495"/>
      <c r="N3" s="496"/>
      <c r="O3" s="547" t="s">
        <v>102</v>
      </c>
      <c r="P3" s="548"/>
    </row>
    <row r="4" spans="1:16" s="1" customFormat="1" ht="21.75" customHeight="1" thickBot="1" x14ac:dyDescent="0.25">
      <c r="A4" s="455"/>
      <c r="B4" s="472"/>
      <c r="C4" s="473"/>
      <c r="D4" s="497"/>
      <c r="E4" s="498"/>
      <c r="F4" s="498"/>
      <c r="G4" s="498"/>
      <c r="H4" s="498"/>
      <c r="I4" s="498"/>
      <c r="J4" s="498"/>
      <c r="K4" s="498"/>
      <c r="L4" s="498"/>
      <c r="M4" s="498"/>
      <c r="N4" s="499"/>
      <c r="O4" s="555" t="s">
        <v>1</v>
      </c>
      <c r="P4" s="556"/>
    </row>
    <row r="5" spans="1:16" s="1" customFormat="1" ht="28.5" customHeight="1" thickBot="1" x14ac:dyDescent="0.25">
      <c r="A5" s="455"/>
      <c r="B5" s="554"/>
      <c r="C5" s="554"/>
      <c r="D5" s="508"/>
      <c r="E5" s="508"/>
      <c r="F5" s="508"/>
      <c r="G5" s="508"/>
      <c r="J5" s="72"/>
      <c r="K5" s="72"/>
      <c r="L5" s="72"/>
    </row>
    <row r="6" spans="1:16" s="1" customFormat="1" ht="28.5" customHeight="1" thickBot="1" x14ac:dyDescent="0.25">
      <c r="A6" s="455"/>
      <c r="B6" s="463" t="s">
        <v>690</v>
      </c>
      <c r="C6" s="464"/>
      <c r="D6" s="464"/>
      <c r="E6" s="464"/>
      <c r="F6" s="464"/>
      <c r="G6" s="464"/>
      <c r="H6" s="464"/>
      <c r="I6" s="464"/>
      <c r="J6" s="464"/>
      <c r="K6" s="464"/>
      <c r="L6" s="464"/>
      <c r="M6" s="464"/>
      <c r="N6" s="464"/>
      <c r="O6" s="464"/>
      <c r="P6" s="465"/>
    </row>
    <row r="7" spans="1:16" s="1" customFormat="1" ht="28.5" customHeight="1" thickBot="1" x14ac:dyDescent="0.25">
      <c r="A7" s="455"/>
      <c r="B7" s="463" t="s">
        <v>222</v>
      </c>
      <c r="C7" s="464"/>
      <c r="D7" s="464"/>
      <c r="E7" s="464"/>
      <c r="F7" s="464"/>
      <c r="G7" s="464"/>
      <c r="H7" s="464"/>
      <c r="I7" s="464"/>
      <c r="J7" s="464"/>
      <c r="K7" s="464"/>
      <c r="L7" s="464"/>
      <c r="M7" s="464"/>
      <c r="N7" s="464"/>
      <c r="O7" s="464"/>
      <c r="P7" s="465"/>
    </row>
    <row r="8" spans="1:16" s="2" customFormat="1" ht="28.5" customHeight="1" thickBot="1" x14ac:dyDescent="0.25">
      <c r="A8" s="455"/>
      <c r="B8" s="463" t="s">
        <v>689</v>
      </c>
      <c r="C8" s="464"/>
      <c r="D8" s="464"/>
      <c r="E8" s="464"/>
      <c r="F8" s="464"/>
      <c r="G8" s="464"/>
      <c r="H8" s="464"/>
      <c r="I8" s="464"/>
      <c r="J8" s="464"/>
      <c r="K8" s="464"/>
      <c r="L8" s="464"/>
      <c r="M8" s="464"/>
      <c r="N8" s="464"/>
      <c r="O8" s="464"/>
      <c r="P8" s="465"/>
    </row>
    <row r="9" spans="1:16" s="1" customFormat="1" ht="28.5" customHeight="1" thickBot="1" x14ac:dyDescent="0.25">
      <c r="A9" s="455"/>
      <c r="B9" s="508"/>
      <c r="C9" s="508"/>
      <c r="D9" s="508"/>
      <c r="E9" s="508"/>
      <c r="F9" s="508"/>
      <c r="G9" s="508"/>
      <c r="H9" s="508"/>
      <c r="I9" s="72"/>
      <c r="J9" s="72"/>
      <c r="K9" s="72"/>
      <c r="L9" s="72"/>
    </row>
    <row r="10" spans="1:16" s="1" customFormat="1" ht="28.5" customHeight="1" thickBot="1" x14ac:dyDescent="0.25">
      <c r="A10" s="455"/>
      <c r="B10" s="520" t="s">
        <v>34</v>
      </c>
      <c r="C10" s="458" t="s">
        <v>35</v>
      </c>
      <c r="D10" s="458" t="s">
        <v>3</v>
      </c>
      <c r="E10" s="460" t="s">
        <v>22</v>
      </c>
      <c r="F10" s="460" t="s">
        <v>4</v>
      </c>
      <c r="G10" s="460" t="s">
        <v>10</v>
      </c>
      <c r="H10" s="460" t="s">
        <v>520</v>
      </c>
      <c r="I10" s="299" t="s">
        <v>729</v>
      </c>
      <c r="J10" s="299" t="s">
        <v>729</v>
      </c>
      <c r="K10" s="299" t="s">
        <v>729</v>
      </c>
      <c r="L10" s="299" t="s">
        <v>729</v>
      </c>
      <c r="M10" s="487" t="s">
        <v>8</v>
      </c>
      <c r="N10" s="466" t="s">
        <v>9</v>
      </c>
      <c r="O10" s="510" t="s">
        <v>7</v>
      </c>
      <c r="P10" s="510" t="s">
        <v>521</v>
      </c>
    </row>
    <row r="11" spans="1:16" s="3" customFormat="1" ht="28.5" customHeight="1" thickBot="1" x14ac:dyDescent="0.25">
      <c r="A11" s="455"/>
      <c r="B11" s="521"/>
      <c r="C11" s="459"/>
      <c r="D11" s="459"/>
      <c r="E11" s="461"/>
      <c r="F11" s="461"/>
      <c r="G11" s="461"/>
      <c r="H11" s="461"/>
      <c r="I11" s="300" t="s">
        <v>730</v>
      </c>
      <c r="J11" s="300" t="s">
        <v>748</v>
      </c>
      <c r="K11" s="300" t="s">
        <v>773</v>
      </c>
      <c r="L11" s="300" t="s">
        <v>785</v>
      </c>
      <c r="M11" s="522"/>
      <c r="N11" s="518"/>
      <c r="O11" s="511"/>
      <c r="P11" s="511"/>
    </row>
    <row r="12" spans="1:16" s="7" customFormat="1" ht="81" customHeight="1" x14ac:dyDescent="0.2">
      <c r="A12" s="455"/>
      <c r="B12" s="524" t="s">
        <v>41</v>
      </c>
      <c r="C12" s="549" t="s">
        <v>156</v>
      </c>
      <c r="D12" s="549" t="s">
        <v>60</v>
      </c>
      <c r="E12" s="280" t="s">
        <v>37</v>
      </c>
      <c r="F12" s="196" t="s">
        <v>42</v>
      </c>
      <c r="G12" s="197" t="s">
        <v>513</v>
      </c>
      <c r="H12" s="40">
        <v>3</v>
      </c>
      <c r="I12" s="314" t="s">
        <v>728</v>
      </c>
      <c r="J12" s="369">
        <v>0.33300000000000002</v>
      </c>
      <c r="K12" s="392">
        <v>0.66600000000000004</v>
      </c>
      <c r="L12" s="392">
        <v>1</v>
      </c>
      <c r="M12" s="276">
        <v>44927</v>
      </c>
      <c r="N12" s="276">
        <v>45291</v>
      </c>
      <c r="O12" s="317" t="s">
        <v>46</v>
      </c>
      <c r="P12" s="439" t="s">
        <v>802</v>
      </c>
    </row>
    <row r="13" spans="1:16" s="7" customFormat="1" ht="91.5" customHeight="1" x14ac:dyDescent="0.2">
      <c r="B13" s="525"/>
      <c r="C13" s="489"/>
      <c r="D13" s="489"/>
      <c r="E13" s="90" t="s">
        <v>38</v>
      </c>
      <c r="F13" s="12" t="s">
        <v>160</v>
      </c>
      <c r="G13" s="164" t="s">
        <v>514</v>
      </c>
      <c r="H13" s="77">
        <v>2</v>
      </c>
      <c r="I13" s="39" t="s">
        <v>728</v>
      </c>
      <c r="J13" s="359" t="s">
        <v>728</v>
      </c>
      <c r="K13" s="373">
        <v>0.5</v>
      </c>
      <c r="L13" s="373">
        <v>1</v>
      </c>
      <c r="M13" s="278">
        <v>44927</v>
      </c>
      <c r="N13" s="278">
        <v>45291</v>
      </c>
      <c r="O13" s="8" t="s">
        <v>6</v>
      </c>
      <c r="P13" s="170"/>
    </row>
    <row r="14" spans="1:16" s="7" customFormat="1" ht="66" customHeight="1" x14ac:dyDescent="0.2">
      <c r="B14" s="525"/>
      <c r="C14" s="489"/>
      <c r="D14" s="489"/>
      <c r="E14" s="90" t="s">
        <v>39</v>
      </c>
      <c r="F14" s="90" t="s">
        <v>43</v>
      </c>
      <c r="G14" s="164" t="s">
        <v>47</v>
      </c>
      <c r="H14" s="77">
        <v>1</v>
      </c>
      <c r="I14" s="39" t="s">
        <v>728</v>
      </c>
      <c r="J14" s="359">
        <v>1</v>
      </c>
      <c r="K14" s="359">
        <v>1</v>
      </c>
      <c r="L14" s="359">
        <v>1</v>
      </c>
      <c r="M14" s="278">
        <v>44927</v>
      </c>
      <c r="N14" s="278">
        <v>45291</v>
      </c>
      <c r="O14" s="8" t="s">
        <v>6</v>
      </c>
      <c r="P14" s="170"/>
    </row>
    <row r="15" spans="1:16" s="7" customFormat="1" ht="42" customHeight="1" x14ac:dyDescent="0.2">
      <c r="B15" s="525"/>
      <c r="C15" s="489"/>
      <c r="D15" s="489"/>
      <c r="E15" s="551" t="s">
        <v>40</v>
      </c>
      <c r="F15" s="90" t="s">
        <v>164</v>
      </c>
      <c r="G15" s="11" t="s">
        <v>165</v>
      </c>
      <c r="H15" s="14">
        <v>6</v>
      </c>
      <c r="I15" s="41">
        <v>0.16666666666666699</v>
      </c>
      <c r="J15" s="359">
        <v>0.34</v>
      </c>
      <c r="K15" s="359">
        <f>4/6</f>
        <v>0.66666666666666663</v>
      </c>
      <c r="L15" s="359">
        <f>6/6</f>
        <v>1</v>
      </c>
      <c r="M15" s="278">
        <v>44927</v>
      </c>
      <c r="N15" s="278">
        <v>45291</v>
      </c>
      <c r="O15" s="8" t="s">
        <v>6</v>
      </c>
      <c r="P15" s="170"/>
    </row>
    <row r="16" spans="1:16" s="7" customFormat="1" ht="65" customHeight="1" x14ac:dyDescent="0.2">
      <c r="B16" s="525"/>
      <c r="C16" s="489"/>
      <c r="D16" s="489"/>
      <c r="E16" s="551"/>
      <c r="F16" s="13" t="s">
        <v>45</v>
      </c>
      <c r="G16" s="164" t="s">
        <v>774</v>
      </c>
      <c r="H16" s="77">
        <v>1</v>
      </c>
      <c r="I16" s="39">
        <v>1</v>
      </c>
      <c r="J16" s="359">
        <v>1</v>
      </c>
      <c r="K16" s="359">
        <v>1</v>
      </c>
      <c r="L16" s="359">
        <v>1</v>
      </c>
      <c r="M16" s="278">
        <v>44927</v>
      </c>
      <c r="N16" s="278">
        <v>45291</v>
      </c>
      <c r="O16" s="8" t="s">
        <v>6</v>
      </c>
      <c r="P16" s="170"/>
    </row>
    <row r="17" spans="2:16" s="7" customFormat="1" ht="62.25" customHeight="1" x14ac:dyDescent="0.2">
      <c r="B17" s="525"/>
      <c r="C17" s="489"/>
      <c r="D17" s="489"/>
      <c r="E17" s="519" t="s">
        <v>515</v>
      </c>
      <c r="F17" s="65" t="s">
        <v>26</v>
      </c>
      <c r="G17" s="27" t="s">
        <v>49</v>
      </c>
      <c r="H17" s="77">
        <v>4</v>
      </c>
      <c r="I17" s="39">
        <v>0.25</v>
      </c>
      <c r="J17" s="150">
        <v>0.5</v>
      </c>
      <c r="K17" s="150">
        <v>0.75</v>
      </c>
      <c r="L17" s="150">
        <v>1</v>
      </c>
      <c r="M17" s="278">
        <v>44927</v>
      </c>
      <c r="N17" s="278">
        <v>45291</v>
      </c>
      <c r="O17" s="8" t="s">
        <v>6</v>
      </c>
      <c r="P17" s="440" t="s">
        <v>802</v>
      </c>
    </row>
    <row r="18" spans="2:16" s="7" customFormat="1" ht="56.25" customHeight="1" x14ac:dyDescent="0.2">
      <c r="B18" s="525"/>
      <c r="C18" s="489"/>
      <c r="D18" s="489"/>
      <c r="E18" s="519"/>
      <c r="F18" s="65" t="s">
        <v>27</v>
      </c>
      <c r="G18" s="27" t="s">
        <v>51</v>
      </c>
      <c r="H18" s="77">
        <v>1</v>
      </c>
      <c r="I18" s="39">
        <v>1</v>
      </c>
      <c r="J18" s="150">
        <v>1</v>
      </c>
      <c r="K18" s="150">
        <v>1</v>
      </c>
      <c r="L18" s="150">
        <v>1</v>
      </c>
      <c r="M18" s="278">
        <v>44927</v>
      </c>
      <c r="N18" s="278">
        <v>45291</v>
      </c>
      <c r="O18" s="8" t="s">
        <v>166</v>
      </c>
      <c r="P18" s="440" t="s">
        <v>802</v>
      </c>
    </row>
    <row r="19" spans="2:16" s="7" customFormat="1" ht="37" customHeight="1" x14ac:dyDescent="0.2">
      <c r="B19" s="525"/>
      <c r="C19" s="489"/>
      <c r="D19" s="489"/>
      <c r="E19" s="519"/>
      <c r="F19" s="65" t="s">
        <v>28</v>
      </c>
      <c r="G19" s="27" t="s">
        <v>52</v>
      </c>
      <c r="H19" s="77">
        <v>3</v>
      </c>
      <c r="I19" s="39" t="s">
        <v>728</v>
      </c>
      <c r="J19" s="150">
        <v>0.33300000000000002</v>
      </c>
      <c r="K19" s="393">
        <v>0.66600000000000004</v>
      </c>
      <c r="L19" s="373">
        <v>1</v>
      </c>
      <c r="M19" s="278">
        <v>44927</v>
      </c>
      <c r="N19" s="278">
        <v>45291</v>
      </c>
      <c r="O19" s="8" t="s">
        <v>46</v>
      </c>
      <c r="P19" s="440" t="s">
        <v>802</v>
      </c>
    </row>
    <row r="20" spans="2:16" ht="55" customHeight="1" x14ac:dyDescent="0.2">
      <c r="B20" s="525"/>
      <c r="C20" s="489"/>
      <c r="D20" s="489"/>
      <c r="E20" s="519"/>
      <c r="F20" s="65" t="s">
        <v>29</v>
      </c>
      <c r="G20" s="27" t="s">
        <v>53</v>
      </c>
      <c r="H20" s="77">
        <v>5</v>
      </c>
      <c r="I20" s="208">
        <v>1</v>
      </c>
      <c r="J20" s="150">
        <v>1</v>
      </c>
      <c r="K20" s="150">
        <v>1</v>
      </c>
      <c r="L20" s="150">
        <v>1</v>
      </c>
      <c r="M20" s="278">
        <v>44927</v>
      </c>
      <c r="N20" s="278">
        <v>45291</v>
      </c>
      <c r="O20" s="8" t="s">
        <v>6</v>
      </c>
      <c r="P20" s="190"/>
    </row>
    <row r="21" spans="2:16" ht="72" customHeight="1" x14ac:dyDescent="0.2">
      <c r="B21" s="525"/>
      <c r="C21" s="489"/>
      <c r="D21" s="489"/>
      <c r="E21" s="519"/>
      <c r="F21" s="65" t="s">
        <v>172</v>
      </c>
      <c r="G21" s="27" t="s">
        <v>173</v>
      </c>
      <c r="H21" s="77">
        <v>1</v>
      </c>
      <c r="I21" s="39">
        <v>1</v>
      </c>
      <c r="J21" s="188">
        <v>1</v>
      </c>
      <c r="K21" s="188">
        <v>1</v>
      </c>
      <c r="L21" s="188">
        <v>1</v>
      </c>
      <c r="M21" s="278">
        <v>44927</v>
      </c>
      <c r="N21" s="278">
        <v>45291</v>
      </c>
      <c r="O21" s="8" t="s">
        <v>6</v>
      </c>
      <c r="P21" s="190"/>
    </row>
    <row r="22" spans="2:16" ht="79" customHeight="1" x14ac:dyDescent="0.2">
      <c r="B22" s="525"/>
      <c r="C22" s="489"/>
      <c r="D22" s="489"/>
      <c r="E22" s="519"/>
      <c r="F22" s="18" t="s">
        <v>168</v>
      </c>
      <c r="G22" s="18" t="s">
        <v>169</v>
      </c>
      <c r="H22" s="77">
        <v>2</v>
      </c>
      <c r="I22" s="39" t="s">
        <v>728</v>
      </c>
      <c r="J22" s="151">
        <v>0.5</v>
      </c>
      <c r="K22" s="151">
        <v>0.5</v>
      </c>
      <c r="L22" s="384">
        <v>1</v>
      </c>
      <c r="M22" s="278">
        <v>44927</v>
      </c>
      <c r="N22" s="278">
        <v>45291</v>
      </c>
      <c r="O22" s="8" t="s">
        <v>6</v>
      </c>
      <c r="P22" s="440" t="s">
        <v>802</v>
      </c>
    </row>
    <row r="23" spans="2:16" ht="70" customHeight="1" x14ac:dyDescent="0.2">
      <c r="B23" s="525"/>
      <c r="C23" s="489"/>
      <c r="D23" s="489"/>
      <c r="E23" s="519"/>
      <c r="F23" s="65" t="s">
        <v>167</v>
      </c>
      <c r="G23" s="27" t="s">
        <v>170</v>
      </c>
      <c r="H23" s="77">
        <v>1</v>
      </c>
      <c r="I23" s="39">
        <v>1</v>
      </c>
      <c r="J23" s="9">
        <v>1</v>
      </c>
      <c r="K23" s="19">
        <v>1</v>
      </c>
      <c r="L23" s="337">
        <v>1</v>
      </c>
      <c r="M23" s="278">
        <v>44927</v>
      </c>
      <c r="N23" s="278">
        <v>45291</v>
      </c>
      <c r="O23" s="8" t="s">
        <v>171</v>
      </c>
      <c r="P23" s="190"/>
    </row>
    <row r="24" spans="2:16" ht="57.75" customHeight="1" x14ac:dyDescent="0.2">
      <c r="B24" s="525"/>
      <c r="C24" s="489"/>
      <c r="D24" s="489"/>
      <c r="E24" s="178" t="s">
        <v>516</v>
      </c>
      <c r="F24" s="65" t="s">
        <v>44</v>
      </c>
      <c r="G24" s="27" t="s">
        <v>33</v>
      </c>
      <c r="H24" s="77">
        <v>2</v>
      </c>
      <c r="I24" s="39" t="s">
        <v>728</v>
      </c>
      <c r="J24" s="337">
        <v>0.5</v>
      </c>
      <c r="K24" s="337">
        <v>0.5</v>
      </c>
      <c r="L24" s="337">
        <v>1</v>
      </c>
      <c r="M24" s="278">
        <v>44927</v>
      </c>
      <c r="N24" s="278">
        <v>45291</v>
      </c>
      <c r="O24" s="77" t="s">
        <v>6</v>
      </c>
      <c r="P24" s="440" t="s">
        <v>802</v>
      </c>
    </row>
    <row r="25" spans="2:16" ht="63" customHeight="1" x14ac:dyDescent="0.2">
      <c r="B25" s="525"/>
      <c r="C25" s="489"/>
      <c r="D25" s="489"/>
      <c r="E25" s="519" t="s">
        <v>25</v>
      </c>
      <c r="F25" s="65" t="s">
        <v>178</v>
      </c>
      <c r="G25" s="27" t="s">
        <v>179</v>
      </c>
      <c r="H25" s="29">
        <v>1</v>
      </c>
      <c r="I25" s="208">
        <v>1</v>
      </c>
      <c r="J25" s="337">
        <v>1</v>
      </c>
      <c r="K25" s="337">
        <v>1</v>
      </c>
      <c r="L25" s="337">
        <v>1</v>
      </c>
      <c r="M25" s="278">
        <v>44927</v>
      </c>
      <c r="N25" s="278">
        <v>45291</v>
      </c>
      <c r="O25" s="8" t="s">
        <v>48</v>
      </c>
      <c r="P25" s="190"/>
    </row>
    <row r="26" spans="2:16" ht="54" customHeight="1" x14ac:dyDescent="0.2">
      <c r="B26" s="525"/>
      <c r="C26" s="489"/>
      <c r="D26" s="489"/>
      <c r="E26" s="519"/>
      <c r="F26" s="65" t="s">
        <v>180</v>
      </c>
      <c r="G26" s="27" t="s">
        <v>181</v>
      </c>
      <c r="H26" s="39">
        <v>0.9</v>
      </c>
      <c r="I26" s="208">
        <v>0.25</v>
      </c>
      <c r="J26" s="337">
        <v>0.25</v>
      </c>
      <c r="K26" s="337">
        <v>0.8</v>
      </c>
      <c r="L26" s="337">
        <v>0.86</v>
      </c>
      <c r="M26" s="278">
        <v>44927</v>
      </c>
      <c r="N26" s="278">
        <v>45291</v>
      </c>
      <c r="O26" s="8" t="s">
        <v>6</v>
      </c>
      <c r="P26" s="190"/>
    </row>
    <row r="27" spans="2:16" ht="60" customHeight="1" x14ac:dyDescent="0.2">
      <c r="B27" s="525"/>
      <c r="C27" s="489"/>
      <c r="D27" s="489"/>
      <c r="E27" s="519"/>
      <c r="F27" s="65" t="s">
        <v>30</v>
      </c>
      <c r="G27" s="51" t="s">
        <v>54</v>
      </c>
      <c r="H27" s="39">
        <v>1</v>
      </c>
      <c r="I27" s="39">
        <v>0.25</v>
      </c>
      <c r="J27" s="337">
        <v>0.5</v>
      </c>
      <c r="K27" s="337">
        <v>0.75</v>
      </c>
      <c r="L27" s="337">
        <v>1</v>
      </c>
      <c r="M27" s="278">
        <v>44927</v>
      </c>
      <c r="N27" s="278">
        <v>45291</v>
      </c>
      <c r="O27" s="8" t="s">
        <v>6</v>
      </c>
      <c r="P27" s="190"/>
    </row>
    <row r="28" spans="2:16" ht="60" customHeight="1" x14ac:dyDescent="0.2">
      <c r="B28" s="525"/>
      <c r="C28" s="489"/>
      <c r="D28" s="489"/>
      <c r="E28" s="519"/>
      <c r="F28" s="65" t="s">
        <v>55</v>
      </c>
      <c r="G28" s="51" t="s">
        <v>517</v>
      </c>
      <c r="H28" s="29">
        <v>2</v>
      </c>
      <c r="I28" s="208">
        <v>0.5</v>
      </c>
      <c r="J28" s="337">
        <v>0.5</v>
      </c>
      <c r="K28" s="337">
        <v>0.5</v>
      </c>
      <c r="L28" s="337">
        <v>1</v>
      </c>
      <c r="M28" s="278">
        <v>44927</v>
      </c>
      <c r="N28" s="278">
        <v>45291</v>
      </c>
      <c r="O28" s="8" t="s">
        <v>6</v>
      </c>
      <c r="P28" s="190"/>
    </row>
    <row r="29" spans="2:16" ht="57" customHeight="1" x14ac:dyDescent="0.2">
      <c r="B29" s="525"/>
      <c r="C29" s="489"/>
      <c r="D29" s="489"/>
      <c r="E29" s="519"/>
      <c r="F29" s="65" t="s">
        <v>31</v>
      </c>
      <c r="G29" s="51" t="s">
        <v>36</v>
      </c>
      <c r="H29" s="77">
        <v>1</v>
      </c>
      <c r="I29" s="39">
        <v>1</v>
      </c>
      <c r="J29" s="337">
        <v>1</v>
      </c>
      <c r="K29" s="337">
        <v>1</v>
      </c>
      <c r="L29" s="337">
        <v>1</v>
      </c>
      <c r="M29" s="48" t="s">
        <v>518</v>
      </c>
      <c r="N29" s="48" t="s">
        <v>518</v>
      </c>
      <c r="O29" s="8" t="s">
        <v>174</v>
      </c>
      <c r="P29" s="190"/>
    </row>
    <row r="30" spans="2:16" ht="78" customHeight="1" x14ac:dyDescent="0.2">
      <c r="B30" s="525"/>
      <c r="C30" s="489"/>
      <c r="D30" s="489"/>
      <c r="E30" s="552" t="s">
        <v>182</v>
      </c>
      <c r="F30" s="65" t="s">
        <v>56</v>
      </c>
      <c r="G30" s="27" t="s">
        <v>57</v>
      </c>
      <c r="H30" s="29">
        <v>1</v>
      </c>
      <c r="I30" s="208" t="s">
        <v>728</v>
      </c>
      <c r="J30" s="337">
        <v>1</v>
      </c>
      <c r="K30" s="337">
        <v>1</v>
      </c>
      <c r="L30" s="337">
        <v>1</v>
      </c>
      <c r="M30" s="8" t="s">
        <v>519</v>
      </c>
      <c r="N30" s="8" t="s">
        <v>519</v>
      </c>
      <c r="O30" s="8" t="s">
        <v>6</v>
      </c>
      <c r="P30" s="190"/>
    </row>
    <row r="31" spans="2:16" ht="59" customHeight="1" thickBot="1" x14ac:dyDescent="0.25">
      <c r="B31" s="526"/>
      <c r="C31" s="550"/>
      <c r="D31" s="550"/>
      <c r="E31" s="553"/>
      <c r="F31" s="173" t="s">
        <v>32</v>
      </c>
      <c r="G31" s="38" t="s">
        <v>58</v>
      </c>
      <c r="H31" s="74">
        <v>3</v>
      </c>
      <c r="I31" s="322">
        <v>0.33333333333333331</v>
      </c>
      <c r="J31" s="292">
        <v>0.33</v>
      </c>
      <c r="K31" s="292">
        <v>0.66600000000000004</v>
      </c>
      <c r="L31" s="292">
        <v>1</v>
      </c>
      <c r="M31" s="279">
        <v>44927</v>
      </c>
      <c r="N31" s="279">
        <v>45291</v>
      </c>
      <c r="O31" s="316" t="s">
        <v>59</v>
      </c>
      <c r="P31" s="192"/>
    </row>
    <row r="32" spans="2:16" ht="12" customHeight="1" x14ac:dyDescent="0.2">
      <c r="H32" s="7"/>
      <c r="I32" s="19">
        <f>AVERAGE(I12:I31)</f>
        <v>0.67307692307692324</v>
      </c>
      <c r="J32" s="19">
        <f>AVERAGE(J12:J31)</f>
        <v>0.6887368421052632</v>
      </c>
      <c r="K32" s="19">
        <f>AVERAGE(K12:K31)</f>
        <v>0.79823333333333335</v>
      </c>
      <c r="L32" s="19">
        <f>AVERAGE(L12:L31)</f>
        <v>0.99299999999999999</v>
      </c>
      <c r="M32" s="538" t="s">
        <v>5</v>
      </c>
      <c r="N32" s="538"/>
      <c r="O32" s="538"/>
    </row>
    <row r="33" s="4" customFormat="1" x14ac:dyDescent="0.2"/>
  </sheetData>
  <mergeCells count="31">
    <mergeCell ref="A1:A12"/>
    <mergeCell ref="B9:H9"/>
    <mergeCell ref="B1:C4"/>
    <mergeCell ref="B10:B11"/>
    <mergeCell ref="D10:D11"/>
    <mergeCell ref="E10:E11"/>
    <mergeCell ref="G10:G11"/>
    <mergeCell ref="H10:H11"/>
    <mergeCell ref="F10:F11"/>
    <mergeCell ref="B5:G5"/>
    <mergeCell ref="B8:P8"/>
    <mergeCell ref="P10:P11"/>
    <mergeCell ref="D1:N4"/>
    <mergeCell ref="B6:P6"/>
    <mergeCell ref="B7:P7"/>
    <mergeCell ref="O4:P4"/>
    <mergeCell ref="O1:P1"/>
    <mergeCell ref="O2:P2"/>
    <mergeCell ref="O3:P3"/>
    <mergeCell ref="M32:O32"/>
    <mergeCell ref="B12:B31"/>
    <mergeCell ref="C12:C31"/>
    <mergeCell ref="C10:C11"/>
    <mergeCell ref="D12:D31"/>
    <mergeCell ref="E15:E16"/>
    <mergeCell ref="E17:E23"/>
    <mergeCell ref="E25:E29"/>
    <mergeCell ref="E30:E31"/>
    <mergeCell ref="M10:M11"/>
    <mergeCell ref="N10:N11"/>
    <mergeCell ref="O10:O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O38"/>
  <sheetViews>
    <sheetView topLeftCell="E31" zoomScale="84" zoomScaleNormal="90" workbookViewId="0">
      <selection activeCell="L37" sqref="L37"/>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11" width="20.83203125" style="4" customWidth="1"/>
    <col min="12" max="12" width="22" style="4" customWidth="1"/>
    <col min="13" max="14" width="30.5" style="4" customWidth="1"/>
    <col min="15" max="15" width="25.1640625" style="4" customWidth="1"/>
    <col min="16"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80" width="11.5" style="4"/>
    <col min="16381" max="16384" width="11.5" style="4" customWidth="1"/>
  </cols>
  <sheetData>
    <row r="1" spans="1:15" s="1" customFormat="1" ht="21.75" customHeight="1" x14ac:dyDescent="0.2">
      <c r="A1" s="58"/>
      <c r="B1" s="468"/>
      <c r="C1" s="469"/>
      <c r="D1" s="494" t="s">
        <v>672</v>
      </c>
      <c r="E1" s="495"/>
      <c r="F1" s="495"/>
      <c r="G1" s="495"/>
      <c r="H1" s="495"/>
      <c r="I1" s="495"/>
      <c r="J1" s="495"/>
      <c r="K1" s="495"/>
      <c r="L1" s="495"/>
      <c r="M1" s="496"/>
      <c r="N1" s="512" t="s">
        <v>0</v>
      </c>
      <c r="O1" s="513"/>
    </row>
    <row r="2" spans="1:15" s="1" customFormat="1" ht="21.75" customHeight="1" x14ac:dyDescent="0.2">
      <c r="A2" s="58"/>
      <c r="B2" s="470"/>
      <c r="C2" s="471"/>
      <c r="D2" s="494"/>
      <c r="E2" s="495"/>
      <c r="F2" s="495"/>
      <c r="G2" s="495"/>
      <c r="H2" s="495"/>
      <c r="I2" s="495"/>
      <c r="J2" s="495"/>
      <c r="K2" s="495"/>
      <c r="L2" s="495"/>
      <c r="M2" s="496"/>
      <c r="N2" s="514" t="s">
        <v>727</v>
      </c>
      <c r="O2" s="515"/>
    </row>
    <row r="3" spans="1:15" s="1" customFormat="1" ht="21.75" customHeight="1" x14ac:dyDescent="0.2">
      <c r="A3" s="58"/>
      <c r="B3" s="470"/>
      <c r="C3" s="471"/>
      <c r="D3" s="494"/>
      <c r="E3" s="495"/>
      <c r="F3" s="495"/>
      <c r="G3" s="495"/>
      <c r="H3" s="495"/>
      <c r="I3" s="495"/>
      <c r="J3" s="495"/>
      <c r="K3" s="495"/>
      <c r="L3" s="495"/>
      <c r="M3" s="496"/>
      <c r="N3" s="514" t="s">
        <v>102</v>
      </c>
      <c r="O3" s="515"/>
    </row>
    <row r="4" spans="1:15" s="1" customFormat="1" ht="21.75" customHeight="1" thickBot="1" x14ac:dyDescent="0.25">
      <c r="A4" s="58"/>
      <c r="B4" s="472"/>
      <c r="C4" s="473"/>
      <c r="D4" s="497"/>
      <c r="E4" s="498"/>
      <c r="F4" s="498"/>
      <c r="G4" s="498"/>
      <c r="H4" s="498"/>
      <c r="I4" s="498"/>
      <c r="J4" s="498"/>
      <c r="K4" s="498"/>
      <c r="L4" s="498"/>
      <c r="M4" s="499"/>
      <c r="N4" s="516" t="s">
        <v>1</v>
      </c>
      <c r="O4" s="517"/>
    </row>
    <row r="5" spans="1:15" s="1" customFormat="1" ht="28.5" customHeight="1" thickBot="1" x14ac:dyDescent="0.25">
      <c r="A5" s="58"/>
      <c r="B5" s="456"/>
      <c r="C5" s="456"/>
      <c r="D5" s="456"/>
      <c r="E5" s="456"/>
      <c r="F5" s="456"/>
      <c r="G5" s="456"/>
      <c r="H5" s="456"/>
      <c r="I5" s="456"/>
      <c r="J5" s="456"/>
      <c r="K5" s="456"/>
      <c r="L5" s="456"/>
      <c r="M5" s="456"/>
      <c r="N5" s="457"/>
      <c r="O5" s="457"/>
    </row>
    <row r="6" spans="1:15" s="1" customFormat="1" ht="28.5" customHeight="1" thickBot="1" x14ac:dyDescent="0.25">
      <c r="A6" s="58"/>
      <c r="B6" s="463" t="s">
        <v>690</v>
      </c>
      <c r="C6" s="464"/>
      <c r="D6" s="464"/>
      <c r="E6" s="464"/>
      <c r="F6" s="464"/>
      <c r="G6" s="464"/>
      <c r="H6" s="464"/>
      <c r="I6" s="464"/>
      <c r="J6" s="464"/>
      <c r="K6" s="464"/>
      <c r="L6" s="464"/>
      <c r="M6" s="464"/>
      <c r="N6" s="464"/>
      <c r="O6" s="465"/>
    </row>
    <row r="7" spans="1:15" s="1" customFormat="1" ht="28.5" customHeight="1" thickBot="1" x14ac:dyDescent="0.25">
      <c r="A7" s="58"/>
      <c r="B7" s="463" t="s">
        <v>222</v>
      </c>
      <c r="C7" s="464"/>
      <c r="D7" s="464"/>
      <c r="E7" s="464"/>
      <c r="F7" s="464"/>
      <c r="G7" s="464"/>
      <c r="H7" s="464"/>
      <c r="I7" s="464"/>
      <c r="J7" s="464"/>
      <c r="K7" s="464"/>
      <c r="L7" s="464"/>
      <c r="M7" s="464"/>
      <c r="N7" s="464"/>
      <c r="O7" s="465"/>
    </row>
    <row r="8" spans="1:15" s="2" customFormat="1" ht="29.25" customHeight="1" thickBot="1" x14ac:dyDescent="0.25">
      <c r="A8" s="58"/>
      <c r="B8" s="463" t="s">
        <v>689</v>
      </c>
      <c r="C8" s="464"/>
      <c r="D8" s="464"/>
      <c r="E8" s="464"/>
      <c r="F8" s="464"/>
      <c r="G8" s="464"/>
      <c r="H8" s="464"/>
      <c r="I8" s="464"/>
      <c r="J8" s="464"/>
      <c r="K8" s="464"/>
      <c r="L8" s="464"/>
      <c r="M8" s="464"/>
      <c r="N8" s="464"/>
      <c r="O8" s="465"/>
    </row>
    <row r="9" spans="1:15" s="1" customFormat="1" ht="16.5" customHeight="1" thickBot="1" x14ac:dyDescent="0.25">
      <c r="A9" s="58"/>
      <c r="B9" s="66"/>
      <c r="C9" s="66"/>
      <c r="D9" s="66"/>
      <c r="E9" s="66"/>
      <c r="F9" s="66"/>
      <c r="G9" s="66"/>
      <c r="H9" s="66"/>
      <c r="I9" s="66"/>
      <c r="J9" s="72"/>
      <c r="K9" s="72"/>
      <c r="L9" s="66"/>
    </row>
    <row r="10" spans="1:15" s="1" customFormat="1" ht="28.5" customHeight="1" thickBot="1" x14ac:dyDescent="0.25">
      <c r="A10" s="58"/>
      <c r="B10" s="458" t="s">
        <v>205</v>
      </c>
      <c r="C10" s="460" t="s">
        <v>3</v>
      </c>
      <c r="D10" s="460" t="s">
        <v>22</v>
      </c>
      <c r="E10" s="460" t="s">
        <v>4</v>
      </c>
      <c r="F10" s="460" t="s">
        <v>10</v>
      </c>
      <c r="G10" s="460" t="s">
        <v>312</v>
      </c>
      <c r="H10" s="299" t="s">
        <v>729</v>
      </c>
      <c r="I10" s="299" t="s">
        <v>729</v>
      </c>
      <c r="J10" s="299" t="s">
        <v>729</v>
      </c>
      <c r="K10" s="299" t="s">
        <v>729</v>
      </c>
      <c r="L10" s="487" t="s">
        <v>8</v>
      </c>
      <c r="M10" s="466" t="s">
        <v>9</v>
      </c>
      <c r="N10" s="466" t="s">
        <v>7</v>
      </c>
      <c r="O10" s="466" t="s">
        <v>521</v>
      </c>
    </row>
    <row r="11" spans="1:15" s="3" customFormat="1" ht="28.5" customHeight="1" thickBot="1" x14ac:dyDescent="0.25">
      <c r="A11" s="58"/>
      <c r="B11" s="459"/>
      <c r="C11" s="461"/>
      <c r="D11" s="461"/>
      <c r="E11" s="461"/>
      <c r="F11" s="461"/>
      <c r="G11" s="461"/>
      <c r="H11" s="300" t="s">
        <v>730</v>
      </c>
      <c r="I11" s="300" t="s">
        <v>748</v>
      </c>
      <c r="J11" s="300" t="s">
        <v>773</v>
      </c>
      <c r="K11" s="300" t="s">
        <v>785</v>
      </c>
      <c r="L11" s="522"/>
      <c r="M11" s="518"/>
      <c r="N11" s="518"/>
      <c r="O11" s="518"/>
    </row>
    <row r="12" spans="1:15" s="7" customFormat="1" ht="129" customHeight="1" x14ac:dyDescent="0.2">
      <c r="A12" s="58"/>
      <c r="B12" s="557" t="s">
        <v>227</v>
      </c>
      <c r="C12" s="572" t="s">
        <v>232</v>
      </c>
      <c r="D12" s="570" t="s">
        <v>217</v>
      </c>
      <c r="E12" s="143" t="s">
        <v>435</v>
      </c>
      <c r="F12" s="143" t="s">
        <v>362</v>
      </c>
      <c r="G12" s="161">
        <f>1/1</f>
        <v>1</v>
      </c>
      <c r="H12" s="161">
        <v>1</v>
      </c>
      <c r="I12" s="161">
        <v>1</v>
      </c>
      <c r="J12" s="359">
        <v>1</v>
      </c>
      <c r="K12" s="359">
        <v>1</v>
      </c>
      <c r="L12" s="282">
        <v>44927</v>
      </c>
      <c r="M12" s="282">
        <v>45291</v>
      </c>
      <c r="N12" s="218" t="s">
        <v>255</v>
      </c>
      <c r="O12" s="105"/>
    </row>
    <row r="13" spans="1:15" s="7" customFormat="1" ht="129" customHeight="1" x14ac:dyDescent="0.2">
      <c r="A13" s="58"/>
      <c r="B13" s="558"/>
      <c r="C13" s="573"/>
      <c r="D13" s="571"/>
      <c r="E13" s="163" t="s">
        <v>581</v>
      </c>
      <c r="F13" s="318" t="s">
        <v>789</v>
      </c>
      <c r="G13" s="103">
        <v>0.9</v>
      </c>
      <c r="H13" s="349">
        <f>4/20</f>
        <v>0.2</v>
      </c>
      <c r="I13" s="349">
        <f>11/20</f>
        <v>0.55000000000000004</v>
      </c>
      <c r="J13" s="373">
        <f>15/21</f>
        <v>0.7142857142857143</v>
      </c>
      <c r="K13" s="373">
        <f>21/21</f>
        <v>1</v>
      </c>
      <c r="L13" s="283">
        <v>44927</v>
      </c>
      <c r="M13" s="283">
        <v>45291</v>
      </c>
      <c r="N13" s="217" t="s">
        <v>255</v>
      </c>
      <c r="O13" s="106"/>
    </row>
    <row r="14" spans="1:15" s="7" customFormat="1" ht="234" customHeight="1" x14ac:dyDescent="0.2">
      <c r="A14" s="58"/>
      <c r="B14" s="558"/>
      <c r="C14" s="573"/>
      <c r="D14" s="168" t="s">
        <v>371</v>
      </c>
      <c r="E14" s="163" t="s">
        <v>436</v>
      </c>
      <c r="F14" s="163">
        <v>2</v>
      </c>
      <c r="G14" s="162">
        <v>2</v>
      </c>
      <c r="H14" s="92" t="s">
        <v>728</v>
      </c>
      <c r="I14" s="92">
        <v>0.5</v>
      </c>
      <c r="J14" s="359">
        <v>0.5</v>
      </c>
      <c r="K14" s="426">
        <v>1</v>
      </c>
      <c r="L14" s="283">
        <v>44927</v>
      </c>
      <c r="M14" s="283">
        <v>45291</v>
      </c>
      <c r="N14" s="217" t="s">
        <v>255</v>
      </c>
      <c r="O14" s="423" t="s">
        <v>790</v>
      </c>
    </row>
    <row r="15" spans="1:15" s="7" customFormat="1" ht="43.5" customHeight="1" x14ac:dyDescent="0.2">
      <c r="A15" s="58"/>
      <c r="B15" s="558"/>
      <c r="C15" s="561" t="s">
        <v>61</v>
      </c>
      <c r="D15" s="561" t="s">
        <v>264</v>
      </c>
      <c r="E15" s="163" t="s">
        <v>437</v>
      </c>
      <c r="F15" s="94" t="s">
        <v>202</v>
      </c>
      <c r="G15" s="144">
        <f>1/1</f>
        <v>1</v>
      </c>
      <c r="H15" s="144">
        <v>1</v>
      </c>
      <c r="I15" s="144">
        <v>1</v>
      </c>
      <c r="J15" s="359">
        <v>1</v>
      </c>
      <c r="K15" s="359">
        <v>1</v>
      </c>
      <c r="L15" s="283">
        <v>44927</v>
      </c>
      <c r="M15" s="283">
        <v>45291</v>
      </c>
      <c r="N15" s="127" t="s">
        <v>144</v>
      </c>
      <c r="O15" s="98"/>
    </row>
    <row r="16" spans="1:15" s="7" customFormat="1" ht="66" customHeight="1" x14ac:dyDescent="0.2">
      <c r="A16" s="58"/>
      <c r="B16" s="558"/>
      <c r="C16" s="561"/>
      <c r="D16" s="561"/>
      <c r="E16" s="163" t="s">
        <v>438</v>
      </c>
      <c r="F16" s="157" t="s">
        <v>695</v>
      </c>
      <c r="G16" s="144">
        <f>1/1</f>
        <v>1</v>
      </c>
      <c r="H16" s="144" t="s">
        <v>728</v>
      </c>
      <c r="I16" s="144">
        <v>0.5</v>
      </c>
      <c r="J16" s="359">
        <v>0.5</v>
      </c>
      <c r="K16" s="359">
        <v>1</v>
      </c>
      <c r="L16" s="283">
        <v>44927</v>
      </c>
      <c r="M16" s="283">
        <v>45291</v>
      </c>
      <c r="N16" s="127" t="s">
        <v>144</v>
      </c>
      <c r="O16" s="113"/>
    </row>
    <row r="17" spans="1:15" s="7" customFormat="1" ht="66" customHeight="1" x14ac:dyDescent="0.2">
      <c r="A17" s="58"/>
      <c r="B17" s="558"/>
      <c r="C17" s="561"/>
      <c r="D17" s="561"/>
      <c r="E17" s="163" t="s">
        <v>439</v>
      </c>
      <c r="F17" s="157" t="s">
        <v>365</v>
      </c>
      <c r="G17" s="144">
        <v>1</v>
      </c>
      <c r="H17" s="144" t="s">
        <v>728</v>
      </c>
      <c r="I17" s="144">
        <v>0.5</v>
      </c>
      <c r="J17" s="150">
        <v>0.5</v>
      </c>
      <c r="K17" s="150">
        <v>1</v>
      </c>
      <c r="L17" s="283">
        <v>44927</v>
      </c>
      <c r="M17" s="283">
        <v>45291</v>
      </c>
      <c r="N17" s="99" t="s">
        <v>592</v>
      </c>
      <c r="O17" s="113"/>
    </row>
    <row r="18" spans="1:15" s="7" customFormat="1" ht="66" customHeight="1" x14ac:dyDescent="0.2">
      <c r="A18" s="58"/>
      <c r="B18" s="558"/>
      <c r="C18" s="561"/>
      <c r="D18" s="561"/>
      <c r="E18" s="158" t="s">
        <v>440</v>
      </c>
      <c r="F18" s="94" t="s">
        <v>363</v>
      </c>
      <c r="G18" s="142">
        <v>1</v>
      </c>
      <c r="H18" s="142">
        <v>1</v>
      </c>
      <c r="I18" s="142">
        <v>1</v>
      </c>
      <c r="J18" s="150">
        <v>1</v>
      </c>
      <c r="K18" s="150">
        <v>1</v>
      </c>
      <c r="L18" s="283">
        <v>44927</v>
      </c>
      <c r="M18" s="283">
        <v>45291</v>
      </c>
      <c r="N18" s="127" t="s">
        <v>144</v>
      </c>
      <c r="O18" s="98"/>
    </row>
    <row r="19" spans="1:15" s="7" customFormat="1" ht="66" customHeight="1" x14ac:dyDescent="0.2">
      <c r="A19" s="58"/>
      <c r="B19" s="558"/>
      <c r="C19" s="561"/>
      <c r="D19" s="561"/>
      <c r="E19" s="163" t="s">
        <v>441</v>
      </c>
      <c r="F19" s="99" t="s">
        <v>364</v>
      </c>
      <c r="G19" s="142">
        <v>1</v>
      </c>
      <c r="H19" s="142" t="s">
        <v>728</v>
      </c>
      <c r="I19" s="142">
        <v>0.5</v>
      </c>
      <c r="J19" s="337">
        <v>0.5</v>
      </c>
      <c r="K19" s="337">
        <v>1</v>
      </c>
      <c r="L19" s="283">
        <v>44927</v>
      </c>
      <c r="M19" s="283">
        <v>45291</v>
      </c>
      <c r="N19" s="127" t="s">
        <v>144</v>
      </c>
      <c r="O19" s="98"/>
    </row>
    <row r="20" spans="1:15" s="7" customFormat="1" ht="62.25" customHeight="1" x14ac:dyDescent="0.2">
      <c r="A20" s="58"/>
      <c r="B20" s="558"/>
      <c r="C20" s="561"/>
      <c r="D20" s="561"/>
      <c r="E20" s="163" t="s">
        <v>508</v>
      </c>
      <c r="F20" s="99" t="s">
        <v>366</v>
      </c>
      <c r="G20" s="142">
        <v>1</v>
      </c>
      <c r="H20" s="142" t="s">
        <v>728</v>
      </c>
      <c r="I20" s="142">
        <v>0.5</v>
      </c>
      <c r="J20" s="150">
        <v>0.5</v>
      </c>
      <c r="K20" s="150">
        <v>1</v>
      </c>
      <c r="L20" s="283">
        <v>44927</v>
      </c>
      <c r="M20" s="283">
        <v>45291</v>
      </c>
      <c r="N20" s="127" t="s">
        <v>144</v>
      </c>
      <c r="O20" s="98"/>
    </row>
    <row r="21" spans="1:15" s="7" customFormat="1" ht="78" customHeight="1" x14ac:dyDescent="0.2">
      <c r="A21" s="58"/>
      <c r="B21" s="558"/>
      <c r="C21" s="565" t="s">
        <v>233</v>
      </c>
      <c r="D21" s="560" t="s">
        <v>228</v>
      </c>
      <c r="E21" s="163" t="s">
        <v>442</v>
      </c>
      <c r="F21" s="333" t="s">
        <v>367</v>
      </c>
      <c r="G21" s="103" t="s">
        <v>697</v>
      </c>
      <c r="H21" s="103">
        <v>0</v>
      </c>
      <c r="I21" s="103">
        <f>2/2</f>
        <v>1</v>
      </c>
      <c r="J21" s="103">
        <f>2/2</f>
        <v>1</v>
      </c>
      <c r="K21" s="103">
        <f>2/2</f>
        <v>1</v>
      </c>
      <c r="L21" s="283">
        <v>44927</v>
      </c>
      <c r="M21" s="283">
        <v>45291</v>
      </c>
      <c r="N21" s="182" t="s">
        <v>145</v>
      </c>
      <c r="O21" s="184"/>
    </row>
    <row r="22" spans="1:15" s="7" customFormat="1" ht="91" customHeight="1" x14ac:dyDescent="0.2">
      <c r="A22" s="58"/>
      <c r="B22" s="558"/>
      <c r="C22" s="565"/>
      <c r="D22" s="560"/>
      <c r="E22" s="163" t="s">
        <v>443</v>
      </c>
      <c r="F22" s="99" t="s">
        <v>368</v>
      </c>
      <c r="G22" s="128" t="s">
        <v>254</v>
      </c>
      <c r="H22" s="109" t="s">
        <v>728</v>
      </c>
      <c r="I22" s="109" t="s">
        <v>728</v>
      </c>
      <c r="J22" s="151">
        <v>0.5</v>
      </c>
      <c r="K22" s="425">
        <v>1</v>
      </c>
      <c r="L22" s="283">
        <v>44927</v>
      </c>
      <c r="M22" s="283">
        <v>45291</v>
      </c>
      <c r="N22" s="182" t="s">
        <v>591</v>
      </c>
      <c r="O22" s="184"/>
    </row>
    <row r="23" spans="1:15" s="7" customFormat="1" ht="91" customHeight="1" x14ac:dyDescent="0.2">
      <c r="A23" s="58"/>
      <c r="B23" s="558"/>
      <c r="C23" s="562" t="s">
        <v>237</v>
      </c>
      <c r="D23" s="568" t="s">
        <v>231</v>
      </c>
      <c r="E23" s="127" t="s">
        <v>743</v>
      </c>
      <c r="F23" s="157" t="s">
        <v>745</v>
      </c>
      <c r="G23" s="109">
        <v>1</v>
      </c>
      <c r="H23" s="182" t="s">
        <v>728</v>
      </c>
      <c r="I23" s="182" t="s">
        <v>728</v>
      </c>
      <c r="J23" s="337">
        <v>1</v>
      </c>
      <c r="K23" s="337">
        <v>1</v>
      </c>
      <c r="L23" s="283">
        <v>44927</v>
      </c>
      <c r="M23" s="283">
        <v>45291</v>
      </c>
      <c r="N23" s="182" t="s">
        <v>145</v>
      </c>
      <c r="O23" s="184"/>
    </row>
    <row r="24" spans="1:15" s="7" customFormat="1" ht="91" customHeight="1" x14ac:dyDescent="0.2">
      <c r="A24" s="58"/>
      <c r="B24" s="558"/>
      <c r="C24" s="562"/>
      <c r="D24" s="569"/>
      <c r="E24" s="127" t="s">
        <v>744</v>
      </c>
      <c r="F24" s="157" t="s">
        <v>747</v>
      </c>
      <c r="G24" s="109">
        <v>1</v>
      </c>
      <c r="H24" s="109" t="s">
        <v>728</v>
      </c>
      <c r="I24" s="109">
        <v>1</v>
      </c>
      <c r="J24" s="337">
        <v>1</v>
      </c>
      <c r="K24" s="337">
        <v>1</v>
      </c>
      <c r="L24" s="283">
        <v>44927</v>
      </c>
      <c r="M24" s="283">
        <v>45291</v>
      </c>
      <c r="N24" s="182" t="s">
        <v>145</v>
      </c>
      <c r="O24" s="184"/>
    </row>
    <row r="25" spans="1:15" s="7" customFormat="1" ht="97" customHeight="1" x14ac:dyDescent="0.2">
      <c r="A25" s="58"/>
      <c r="B25" s="558"/>
      <c r="C25" s="562"/>
      <c r="D25" s="562" t="s">
        <v>231</v>
      </c>
      <c r="E25" s="562" t="s">
        <v>602</v>
      </c>
      <c r="F25" s="353" t="s">
        <v>746</v>
      </c>
      <c r="G25" s="109">
        <v>0.9</v>
      </c>
      <c r="H25" s="109" t="s">
        <v>728</v>
      </c>
      <c r="I25" s="109" t="s">
        <v>728</v>
      </c>
      <c r="J25" s="337">
        <f>1/1</f>
        <v>1</v>
      </c>
      <c r="K25" s="337">
        <f>1/1</f>
        <v>1</v>
      </c>
      <c r="L25" s="283">
        <v>44927</v>
      </c>
      <c r="M25" s="283">
        <v>45291</v>
      </c>
      <c r="N25" s="182" t="s">
        <v>145</v>
      </c>
      <c r="O25" s="184"/>
    </row>
    <row r="26" spans="1:15" s="7" customFormat="1" ht="97" customHeight="1" x14ac:dyDescent="0.2">
      <c r="A26" s="58"/>
      <c r="B26" s="558"/>
      <c r="C26" s="562"/>
      <c r="D26" s="562"/>
      <c r="E26" s="562"/>
      <c r="F26" s="353" t="s">
        <v>603</v>
      </c>
      <c r="G26" s="109">
        <v>0.9</v>
      </c>
      <c r="H26" s="109">
        <v>1</v>
      </c>
      <c r="I26" s="109" t="s">
        <v>728</v>
      </c>
      <c r="J26" s="237" t="s">
        <v>728</v>
      </c>
      <c r="K26" s="337">
        <v>1</v>
      </c>
      <c r="L26" s="283">
        <v>44927</v>
      </c>
      <c r="M26" s="283">
        <v>45291</v>
      </c>
      <c r="N26" s="182" t="s">
        <v>145</v>
      </c>
      <c r="O26" s="184"/>
    </row>
    <row r="27" spans="1:15" s="7" customFormat="1" ht="120.75" customHeight="1" x14ac:dyDescent="0.2">
      <c r="A27" s="58"/>
      <c r="B27" s="558"/>
      <c r="C27" s="141" t="s">
        <v>21</v>
      </c>
      <c r="D27" s="181" t="s">
        <v>372</v>
      </c>
      <c r="E27" s="163" t="s">
        <v>444</v>
      </c>
      <c r="F27" s="163" t="s">
        <v>212</v>
      </c>
      <c r="G27" s="128" t="s">
        <v>254</v>
      </c>
      <c r="H27" s="109">
        <v>1</v>
      </c>
      <c r="I27" s="109">
        <v>1</v>
      </c>
      <c r="J27" s="337">
        <v>1</v>
      </c>
      <c r="K27" s="337">
        <v>1</v>
      </c>
      <c r="L27" s="283">
        <v>44927</v>
      </c>
      <c r="M27" s="283">
        <v>45291</v>
      </c>
      <c r="N27" s="182" t="s">
        <v>257</v>
      </c>
      <c r="O27" s="184"/>
    </row>
    <row r="28" spans="1:15" s="7" customFormat="1" ht="73.5" customHeight="1" x14ac:dyDescent="0.2">
      <c r="A28" s="58"/>
      <c r="B28" s="558"/>
      <c r="C28" s="566" t="s">
        <v>234</v>
      </c>
      <c r="D28" s="567" t="s">
        <v>229</v>
      </c>
      <c r="E28" s="163" t="s">
        <v>445</v>
      </c>
      <c r="F28" s="93" t="s">
        <v>686</v>
      </c>
      <c r="G28" s="103">
        <v>1</v>
      </c>
      <c r="H28" s="103">
        <v>1</v>
      </c>
      <c r="I28" s="103">
        <v>1</v>
      </c>
      <c r="J28" s="337">
        <v>1</v>
      </c>
      <c r="K28" s="337">
        <v>1</v>
      </c>
      <c r="L28" s="283">
        <v>44927</v>
      </c>
      <c r="M28" s="283">
        <v>45291</v>
      </c>
      <c r="N28" s="217" t="s">
        <v>696</v>
      </c>
      <c r="O28" s="106"/>
    </row>
    <row r="29" spans="1:15" s="7" customFormat="1" ht="73.5" customHeight="1" x14ac:dyDescent="0.2">
      <c r="A29" s="58"/>
      <c r="B29" s="558"/>
      <c r="C29" s="566"/>
      <c r="D29" s="567"/>
      <c r="E29" s="163" t="s">
        <v>445</v>
      </c>
      <c r="F29" s="351" t="s">
        <v>258</v>
      </c>
      <c r="G29" s="365" t="s">
        <v>698</v>
      </c>
      <c r="H29" s="371">
        <v>0.35</v>
      </c>
      <c r="I29" s="372">
        <v>0.56999999999999995</v>
      </c>
      <c r="J29" s="337">
        <v>0.68</v>
      </c>
      <c r="K29" s="337">
        <v>1</v>
      </c>
      <c r="L29" s="283">
        <v>44927</v>
      </c>
      <c r="M29" s="283">
        <v>45291</v>
      </c>
      <c r="N29" s="217" t="s">
        <v>696</v>
      </c>
      <c r="O29" s="106"/>
    </row>
    <row r="30" spans="1:15" s="7" customFormat="1" ht="66" customHeight="1" x14ac:dyDescent="0.2">
      <c r="B30" s="558"/>
      <c r="C30" s="560" t="s">
        <v>235</v>
      </c>
      <c r="D30" s="560" t="s">
        <v>230</v>
      </c>
      <c r="E30" s="163" t="s">
        <v>446</v>
      </c>
      <c r="F30" s="163" t="s">
        <v>259</v>
      </c>
      <c r="G30" s="95">
        <v>1</v>
      </c>
      <c r="H30" s="345" t="s">
        <v>728</v>
      </c>
      <c r="I30" s="345">
        <v>1</v>
      </c>
      <c r="J30" s="337">
        <v>1</v>
      </c>
      <c r="K30" s="337">
        <v>1</v>
      </c>
      <c r="L30" s="283">
        <v>44927</v>
      </c>
      <c r="M30" s="283">
        <v>45291</v>
      </c>
      <c r="N30" s="182" t="s">
        <v>370</v>
      </c>
      <c r="O30" s="184"/>
    </row>
    <row r="31" spans="1:15" s="7" customFormat="1" ht="66" customHeight="1" x14ac:dyDescent="0.2">
      <c r="B31" s="558"/>
      <c r="C31" s="560"/>
      <c r="D31" s="560"/>
      <c r="E31" s="163" t="s">
        <v>447</v>
      </c>
      <c r="F31" s="334" t="s">
        <v>256</v>
      </c>
      <c r="G31" s="103" t="s">
        <v>699</v>
      </c>
      <c r="H31" s="103" t="s">
        <v>728</v>
      </c>
      <c r="I31" s="103">
        <f>1/1</f>
        <v>1</v>
      </c>
      <c r="J31" s="337">
        <v>1</v>
      </c>
      <c r="K31" s="337">
        <v>1</v>
      </c>
      <c r="L31" s="283">
        <v>44927</v>
      </c>
      <c r="M31" s="283">
        <v>45291</v>
      </c>
      <c r="N31" s="182" t="s">
        <v>145</v>
      </c>
      <c r="O31" s="184"/>
    </row>
    <row r="32" spans="1:15" s="7" customFormat="1" ht="98.25" customHeight="1" x14ac:dyDescent="0.2">
      <c r="B32" s="558"/>
      <c r="C32" s="560" t="s">
        <v>236</v>
      </c>
      <c r="D32" s="560" t="s">
        <v>373</v>
      </c>
      <c r="E32" s="157" t="s">
        <v>448</v>
      </c>
      <c r="F32" s="163" t="s">
        <v>262</v>
      </c>
      <c r="G32" s="144">
        <v>1</v>
      </c>
      <c r="H32" s="144">
        <v>1</v>
      </c>
      <c r="I32" s="144">
        <v>1</v>
      </c>
      <c r="J32" s="337">
        <v>1</v>
      </c>
      <c r="K32" s="337">
        <v>1</v>
      </c>
      <c r="L32" s="283">
        <v>44927</v>
      </c>
      <c r="M32" s="283">
        <v>45291</v>
      </c>
      <c r="N32" s="182" t="s">
        <v>260</v>
      </c>
      <c r="O32" s="184"/>
    </row>
    <row r="33" spans="1:15" s="7" customFormat="1" ht="98.25" customHeight="1" x14ac:dyDescent="0.2">
      <c r="B33" s="558"/>
      <c r="C33" s="560"/>
      <c r="D33" s="560"/>
      <c r="E33" s="157" t="s">
        <v>185</v>
      </c>
      <c r="F33" s="163" t="s">
        <v>193</v>
      </c>
      <c r="G33" s="144">
        <v>1</v>
      </c>
      <c r="H33" s="144">
        <v>1</v>
      </c>
      <c r="I33" s="144">
        <v>1</v>
      </c>
      <c r="J33" s="337">
        <v>1</v>
      </c>
      <c r="K33" s="337">
        <v>1</v>
      </c>
      <c r="L33" s="283">
        <v>44927</v>
      </c>
      <c r="M33" s="283">
        <v>45291</v>
      </c>
      <c r="N33" s="114" t="s">
        <v>146</v>
      </c>
      <c r="O33" s="424"/>
    </row>
    <row r="34" spans="1:15" s="7" customFormat="1" ht="92" customHeight="1" x14ac:dyDescent="0.2">
      <c r="A34" s="4"/>
      <c r="B34" s="558"/>
      <c r="C34" s="560" t="s">
        <v>238</v>
      </c>
      <c r="D34" s="560" t="s">
        <v>374</v>
      </c>
      <c r="E34" s="157" t="s">
        <v>449</v>
      </c>
      <c r="F34" s="163" t="s">
        <v>509</v>
      </c>
      <c r="G34" s="168">
        <v>1</v>
      </c>
      <c r="H34" s="103">
        <v>0</v>
      </c>
      <c r="I34" s="103" t="s">
        <v>728</v>
      </c>
      <c r="J34" s="237" t="s">
        <v>728</v>
      </c>
      <c r="K34" s="437">
        <v>0</v>
      </c>
      <c r="L34" s="283">
        <v>44927</v>
      </c>
      <c r="M34" s="283">
        <v>45291</v>
      </c>
      <c r="N34" s="182" t="s">
        <v>263</v>
      </c>
      <c r="O34" s="184"/>
    </row>
    <row r="35" spans="1:15" s="7" customFormat="1" ht="92" customHeight="1" x14ac:dyDescent="0.2">
      <c r="A35" s="4"/>
      <c r="B35" s="558"/>
      <c r="C35" s="560"/>
      <c r="D35" s="560"/>
      <c r="E35" s="157" t="s">
        <v>450</v>
      </c>
      <c r="F35" s="163" t="s">
        <v>510</v>
      </c>
      <c r="G35" s="95">
        <v>1</v>
      </c>
      <c r="H35" s="345" t="s">
        <v>728</v>
      </c>
      <c r="I35" s="345" t="s">
        <v>728</v>
      </c>
      <c r="J35" s="237" t="s">
        <v>780</v>
      </c>
      <c r="K35" s="447">
        <v>0</v>
      </c>
      <c r="L35" s="283">
        <v>44927</v>
      </c>
      <c r="M35" s="283">
        <v>45291</v>
      </c>
      <c r="N35" s="182" t="s">
        <v>263</v>
      </c>
      <c r="O35" s="184"/>
    </row>
    <row r="36" spans="1:15" s="7" customFormat="1" ht="51" customHeight="1" x14ac:dyDescent="0.2">
      <c r="A36" s="4"/>
      <c r="B36" s="558"/>
      <c r="C36" s="562" t="s">
        <v>233</v>
      </c>
      <c r="D36" s="560" t="s">
        <v>375</v>
      </c>
      <c r="E36" s="560" t="s">
        <v>451</v>
      </c>
      <c r="F36" s="76" t="s">
        <v>369</v>
      </c>
      <c r="G36" s="95">
        <v>1</v>
      </c>
      <c r="H36" s="345">
        <v>1</v>
      </c>
      <c r="I36" s="345">
        <v>1</v>
      </c>
      <c r="J36" s="337">
        <v>1</v>
      </c>
      <c r="K36" s="337">
        <v>1</v>
      </c>
      <c r="L36" s="283">
        <v>44927</v>
      </c>
      <c r="M36" s="283">
        <v>45291</v>
      </c>
      <c r="N36" s="182" t="s">
        <v>261</v>
      </c>
      <c r="O36" s="184"/>
    </row>
    <row r="37" spans="1:15" ht="60" customHeight="1" thickBot="1" x14ac:dyDescent="0.25">
      <c r="B37" s="559"/>
      <c r="C37" s="563"/>
      <c r="D37" s="564"/>
      <c r="E37" s="564"/>
      <c r="F37" s="370" t="s">
        <v>511</v>
      </c>
      <c r="G37" s="284" t="s">
        <v>697</v>
      </c>
      <c r="H37" s="352">
        <f>2/7</f>
        <v>0.2857142857142857</v>
      </c>
      <c r="I37" s="352">
        <f>3/7</f>
        <v>0.42857142857142855</v>
      </c>
      <c r="J37" s="415">
        <f>5/7</f>
        <v>0.7142857142857143</v>
      </c>
      <c r="K37" s="415">
        <v>1</v>
      </c>
      <c r="L37" s="285">
        <v>44927</v>
      </c>
      <c r="M37" s="285">
        <v>45291</v>
      </c>
      <c r="N37" s="183" t="s">
        <v>261</v>
      </c>
      <c r="O37" s="116"/>
    </row>
    <row r="38" spans="1:15" x14ac:dyDescent="0.2">
      <c r="H38" s="20">
        <f>AVERAGE(H12:H37)</f>
        <v>0.70255102040816342</v>
      </c>
      <c r="I38" s="20">
        <f>AVERAGE(I12:I37)</f>
        <v>0.80242857142857138</v>
      </c>
      <c r="J38" s="20">
        <f>AVERAGE(J12:J37)</f>
        <v>0.83080745341614914</v>
      </c>
      <c r="K38" s="20">
        <f>AVERAGE(K12:K37)</f>
        <v>0.92307692307692313</v>
      </c>
    </row>
  </sheetData>
  <mergeCells count="42">
    <mergeCell ref="E36:E37"/>
    <mergeCell ref="C34:C35"/>
    <mergeCell ref="D34:D35"/>
    <mergeCell ref="C10:C11"/>
    <mergeCell ref="D10:D11"/>
    <mergeCell ref="C15:C20"/>
    <mergeCell ref="D12:D13"/>
    <mergeCell ref="C12:C14"/>
    <mergeCell ref="E25:E26"/>
    <mergeCell ref="B12:B37"/>
    <mergeCell ref="D30:D31"/>
    <mergeCell ref="C30:C31"/>
    <mergeCell ref="C32:C33"/>
    <mergeCell ref="D15:D20"/>
    <mergeCell ref="C36:C37"/>
    <mergeCell ref="D36:D37"/>
    <mergeCell ref="D32:D33"/>
    <mergeCell ref="C21:C22"/>
    <mergeCell ref="D21:D22"/>
    <mergeCell ref="D25:D26"/>
    <mergeCell ref="C23:C26"/>
    <mergeCell ref="C28:C29"/>
    <mergeCell ref="D28:D29"/>
    <mergeCell ref="D23:D24"/>
    <mergeCell ref="B5:O5"/>
    <mergeCell ref="O10:O11"/>
    <mergeCell ref="G10:G11"/>
    <mergeCell ref="F10:F11"/>
    <mergeCell ref="M10:M11"/>
    <mergeCell ref="E10:E11"/>
    <mergeCell ref="B10:B11"/>
    <mergeCell ref="L10:L11"/>
    <mergeCell ref="N10:N11"/>
    <mergeCell ref="B6:O6"/>
    <mergeCell ref="B7:O7"/>
    <mergeCell ref="B8:O8"/>
    <mergeCell ref="B1:C4"/>
    <mergeCell ref="N1:O1"/>
    <mergeCell ref="N2:O2"/>
    <mergeCell ref="N3:O3"/>
    <mergeCell ref="N4:O4"/>
    <mergeCell ref="D1:M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O35"/>
  <sheetViews>
    <sheetView topLeftCell="F25" zoomScaleNormal="70" workbookViewId="0">
      <selection activeCell="K31" sqref="K31"/>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9" width="21" style="4" customWidth="1"/>
    <col min="10" max="11" width="20.83203125" style="4" customWidth="1"/>
    <col min="12" max="12" width="17.83203125" style="5" customWidth="1"/>
    <col min="13" max="14" width="22" style="4" customWidth="1"/>
    <col min="15" max="15" width="25.1640625" style="4" customWidth="1"/>
    <col min="16"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4" width="11.5" style="4"/>
    <col min="16375" max="16384" width="11.5" style="4" customWidth="1"/>
  </cols>
  <sheetData>
    <row r="1" spans="1:15" s="1" customFormat="1" ht="20.25" customHeight="1" x14ac:dyDescent="0.2">
      <c r="A1" s="455"/>
      <c r="B1" s="468"/>
      <c r="C1" s="469"/>
      <c r="D1" s="494" t="s">
        <v>14</v>
      </c>
      <c r="E1" s="495"/>
      <c r="F1" s="495"/>
      <c r="G1" s="495"/>
      <c r="H1" s="495"/>
      <c r="I1" s="495"/>
      <c r="J1" s="495"/>
      <c r="K1" s="495"/>
      <c r="L1" s="495"/>
      <c r="M1" s="496"/>
      <c r="N1" s="512" t="s">
        <v>0</v>
      </c>
      <c r="O1" s="513"/>
    </row>
    <row r="2" spans="1:15" s="1" customFormat="1" ht="20.25" customHeight="1" x14ac:dyDescent="0.2">
      <c r="A2" s="455"/>
      <c r="B2" s="470"/>
      <c r="C2" s="471"/>
      <c r="D2" s="494"/>
      <c r="E2" s="495"/>
      <c r="F2" s="495"/>
      <c r="G2" s="495"/>
      <c r="H2" s="495"/>
      <c r="I2" s="495"/>
      <c r="J2" s="495"/>
      <c r="K2" s="495"/>
      <c r="L2" s="495"/>
      <c r="M2" s="496"/>
      <c r="N2" s="514" t="s">
        <v>727</v>
      </c>
      <c r="O2" s="515"/>
    </row>
    <row r="3" spans="1:15" s="1" customFormat="1" ht="20.25" customHeight="1" x14ac:dyDescent="0.2">
      <c r="A3" s="455"/>
      <c r="B3" s="470"/>
      <c r="C3" s="471"/>
      <c r="D3" s="494"/>
      <c r="E3" s="495"/>
      <c r="F3" s="495"/>
      <c r="G3" s="495"/>
      <c r="H3" s="495"/>
      <c r="I3" s="495"/>
      <c r="J3" s="495"/>
      <c r="K3" s="495"/>
      <c r="L3" s="495"/>
      <c r="M3" s="496"/>
      <c r="N3" s="514" t="s">
        <v>102</v>
      </c>
      <c r="O3" s="515"/>
    </row>
    <row r="4" spans="1:15" s="1" customFormat="1" ht="20.25" customHeight="1" thickBot="1" x14ac:dyDescent="0.25">
      <c r="A4" s="455"/>
      <c r="B4" s="472"/>
      <c r="C4" s="473"/>
      <c r="D4" s="497"/>
      <c r="E4" s="498"/>
      <c r="F4" s="498"/>
      <c r="G4" s="498"/>
      <c r="H4" s="498"/>
      <c r="I4" s="498"/>
      <c r="J4" s="498"/>
      <c r="K4" s="498"/>
      <c r="L4" s="498"/>
      <c r="M4" s="499"/>
      <c r="N4" s="516" t="s">
        <v>1</v>
      </c>
      <c r="O4" s="517"/>
    </row>
    <row r="5" spans="1:15" s="1" customFormat="1" ht="13" thickBot="1" x14ac:dyDescent="0.25">
      <c r="A5" s="455"/>
      <c r="B5" s="456"/>
      <c r="C5" s="456"/>
      <c r="D5" s="456"/>
      <c r="E5" s="456"/>
      <c r="F5" s="456"/>
      <c r="G5" s="456"/>
      <c r="H5" s="456"/>
      <c r="I5" s="456"/>
      <c r="J5" s="456"/>
      <c r="K5" s="456"/>
      <c r="L5" s="456"/>
      <c r="M5" s="456"/>
      <c r="N5" s="457"/>
      <c r="O5" s="457"/>
    </row>
    <row r="6" spans="1:15" s="1" customFormat="1" ht="31.5" customHeight="1" thickBot="1" x14ac:dyDescent="0.25">
      <c r="A6" s="455"/>
      <c r="B6" s="463" t="s">
        <v>690</v>
      </c>
      <c r="C6" s="464"/>
      <c r="D6" s="464"/>
      <c r="E6" s="464"/>
      <c r="F6" s="464"/>
      <c r="G6" s="464"/>
      <c r="H6" s="464"/>
      <c r="I6" s="464"/>
      <c r="J6" s="464"/>
      <c r="K6" s="464"/>
      <c r="L6" s="464"/>
      <c r="M6" s="464"/>
      <c r="N6" s="464"/>
      <c r="O6" s="465"/>
    </row>
    <row r="7" spans="1:15" s="1" customFormat="1" ht="30" customHeight="1" thickBot="1" x14ac:dyDescent="0.25">
      <c r="A7" s="455"/>
      <c r="B7" s="463" t="s">
        <v>222</v>
      </c>
      <c r="C7" s="464"/>
      <c r="D7" s="464"/>
      <c r="E7" s="464"/>
      <c r="F7" s="464"/>
      <c r="G7" s="464"/>
      <c r="H7" s="464"/>
      <c r="I7" s="464"/>
      <c r="J7" s="464"/>
      <c r="K7" s="464"/>
      <c r="L7" s="464"/>
      <c r="M7" s="464"/>
      <c r="N7" s="464"/>
      <c r="O7" s="465"/>
    </row>
    <row r="8" spans="1:15" s="2" customFormat="1" ht="30.75" customHeight="1" thickBot="1" x14ac:dyDescent="0.25">
      <c r="A8" s="455"/>
      <c r="B8" s="463" t="s">
        <v>689</v>
      </c>
      <c r="C8" s="464"/>
      <c r="D8" s="464"/>
      <c r="E8" s="464"/>
      <c r="F8" s="464"/>
      <c r="G8" s="464"/>
      <c r="H8" s="464"/>
      <c r="I8" s="464"/>
      <c r="J8" s="464"/>
      <c r="K8" s="464"/>
      <c r="L8" s="464"/>
      <c r="M8" s="464"/>
      <c r="N8" s="464"/>
      <c r="O8" s="465"/>
    </row>
    <row r="9" spans="1:15" s="1" customFormat="1" ht="13" thickBot="1" x14ac:dyDescent="0.25">
      <c r="A9" s="455"/>
      <c r="B9" s="508"/>
      <c r="C9" s="508"/>
      <c r="D9" s="508"/>
      <c r="E9" s="508"/>
      <c r="F9" s="508"/>
      <c r="G9" s="508"/>
      <c r="H9" s="508"/>
      <c r="I9" s="508"/>
      <c r="J9" s="508"/>
      <c r="K9" s="508"/>
      <c r="L9" s="508"/>
      <c r="M9" s="508"/>
      <c r="N9" s="72"/>
    </row>
    <row r="10" spans="1:15" s="1" customFormat="1" ht="26" customHeight="1" thickBot="1" x14ac:dyDescent="0.25">
      <c r="A10" s="455"/>
      <c r="B10" s="458" t="s">
        <v>205</v>
      </c>
      <c r="C10" s="460" t="s">
        <v>3</v>
      </c>
      <c r="D10" s="460" t="s">
        <v>22</v>
      </c>
      <c r="E10" s="460" t="s">
        <v>4</v>
      </c>
      <c r="F10" s="460" t="s">
        <v>10</v>
      </c>
      <c r="G10" s="460" t="s">
        <v>312</v>
      </c>
      <c r="H10" s="299" t="s">
        <v>729</v>
      </c>
      <c r="I10" s="299" t="s">
        <v>729</v>
      </c>
      <c r="J10" s="299" t="s">
        <v>729</v>
      </c>
      <c r="K10" s="299" t="s">
        <v>729</v>
      </c>
      <c r="L10" s="466" t="s">
        <v>8</v>
      </c>
      <c r="M10" s="466" t="s">
        <v>9</v>
      </c>
      <c r="N10" s="510" t="s">
        <v>7</v>
      </c>
      <c r="O10" s="510" t="s">
        <v>521</v>
      </c>
    </row>
    <row r="11" spans="1:15" s="3" customFormat="1" ht="35.25" customHeight="1" thickBot="1" x14ac:dyDescent="0.25">
      <c r="A11" s="455"/>
      <c r="B11" s="459"/>
      <c r="C11" s="461"/>
      <c r="D11" s="461"/>
      <c r="E11" s="461"/>
      <c r="F11" s="461"/>
      <c r="G11" s="461"/>
      <c r="H11" s="300" t="s">
        <v>730</v>
      </c>
      <c r="I11" s="300" t="s">
        <v>748</v>
      </c>
      <c r="J11" s="300" t="s">
        <v>773</v>
      </c>
      <c r="K11" s="300" t="s">
        <v>785</v>
      </c>
      <c r="L11" s="518"/>
      <c r="M11" s="518"/>
      <c r="N11" s="511"/>
      <c r="O11" s="511"/>
    </row>
    <row r="12" spans="1:15" ht="53.25" customHeight="1" x14ac:dyDescent="0.2">
      <c r="B12" s="557" t="s">
        <v>245</v>
      </c>
      <c r="C12" s="570" t="s">
        <v>62</v>
      </c>
      <c r="D12" s="570" t="s">
        <v>275</v>
      </c>
      <c r="E12" s="117" t="s">
        <v>452</v>
      </c>
      <c r="F12" s="118" t="s">
        <v>149</v>
      </c>
      <c r="G12" s="104">
        <v>12</v>
      </c>
      <c r="H12" s="323">
        <f>3/12</f>
        <v>0.25</v>
      </c>
      <c r="I12" s="323">
        <f>6/12</f>
        <v>0.5</v>
      </c>
      <c r="J12" s="359">
        <v>0.75</v>
      </c>
      <c r="K12" s="359">
        <v>1</v>
      </c>
      <c r="L12" s="276">
        <v>44927</v>
      </c>
      <c r="M12" s="276">
        <v>45291</v>
      </c>
      <c r="N12" s="198" t="s">
        <v>150</v>
      </c>
      <c r="O12" s="119"/>
    </row>
    <row r="13" spans="1:15" ht="53.25" customHeight="1" x14ac:dyDescent="0.2">
      <c r="B13" s="558"/>
      <c r="C13" s="571"/>
      <c r="D13" s="571"/>
      <c r="E13" s="102" t="s">
        <v>609</v>
      </c>
      <c r="F13" s="101" t="s">
        <v>610</v>
      </c>
      <c r="G13" s="128">
        <v>1</v>
      </c>
      <c r="H13" s="109" t="s">
        <v>728</v>
      </c>
      <c r="I13" s="109" t="s">
        <v>728</v>
      </c>
      <c r="J13" s="373" t="s">
        <v>728</v>
      </c>
      <c r="K13" s="438" t="s">
        <v>728</v>
      </c>
      <c r="L13" s="278">
        <v>44927</v>
      </c>
      <c r="M13" s="278">
        <v>45291</v>
      </c>
      <c r="N13" s="127" t="s">
        <v>150</v>
      </c>
      <c r="O13" s="375" t="s">
        <v>754</v>
      </c>
    </row>
    <row r="14" spans="1:15" ht="46.5" customHeight="1" x14ac:dyDescent="0.2">
      <c r="B14" s="558"/>
      <c r="C14" s="571"/>
      <c r="D14" s="571"/>
      <c r="E14" s="102" t="s">
        <v>241</v>
      </c>
      <c r="F14" s="101" t="s">
        <v>272</v>
      </c>
      <c r="G14" s="142">
        <v>1</v>
      </c>
      <c r="H14" s="142">
        <v>1</v>
      </c>
      <c r="I14" s="142">
        <v>1</v>
      </c>
      <c r="J14" s="359">
        <v>1</v>
      </c>
      <c r="K14" s="359">
        <v>1</v>
      </c>
      <c r="L14" s="278">
        <v>44927</v>
      </c>
      <c r="M14" s="278">
        <v>45291</v>
      </c>
      <c r="N14" s="127" t="s">
        <v>150</v>
      </c>
      <c r="O14" s="98"/>
    </row>
    <row r="15" spans="1:15" ht="93.75" customHeight="1" x14ac:dyDescent="0.2">
      <c r="B15" s="558"/>
      <c r="C15" s="571"/>
      <c r="D15" s="571"/>
      <c r="E15" s="114" t="s">
        <v>608</v>
      </c>
      <c r="F15" s="114" t="s">
        <v>151</v>
      </c>
      <c r="G15" s="108">
        <v>1</v>
      </c>
      <c r="H15" s="344">
        <v>1</v>
      </c>
      <c r="I15" s="344">
        <v>1</v>
      </c>
      <c r="J15" s="359">
        <v>1</v>
      </c>
      <c r="K15" s="359">
        <v>1</v>
      </c>
      <c r="L15" s="278">
        <v>44927</v>
      </c>
      <c r="M15" s="278">
        <v>45291</v>
      </c>
      <c r="N15" s="94" t="s">
        <v>152</v>
      </c>
      <c r="O15" s="145"/>
    </row>
    <row r="16" spans="1:15" ht="93.75" customHeight="1" x14ac:dyDescent="0.2">
      <c r="B16" s="558"/>
      <c r="C16" s="562" t="s">
        <v>239</v>
      </c>
      <c r="D16" s="562" t="s">
        <v>607</v>
      </c>
      <c r="E16" s="94" t="s">
        <v>453</v>
      </c>
      <c r="F16" s="94" t="s">
        <v>376</v>
      </c>
      <c r="G16" s="261">
        <v>1</v>
      </c>
      <c r="H16" s="261">
        <v>1</v>
      </c>
      <c r="I16" s="261">
        <v>1</v>
      </c>
      <c r="J16" s="359">
        <v>1</v>
      </c>
      <c r="K16" s="359">
        <v>1</v>
      </c>
      <c r="L16" s="278">
        <v>44927</v>
      </c>
      <c r="M16" s="278">
        <v>45291</v>
      </c>
      <c r="N16" s="186" t="s">
        <v>267</v>
      </c>
      <c r="O16" s="146"/>
    </row>
    <row r="17" spans="2:15" ht="93.75" customHeight="1" x14ac:dyDescent="0.2">
      <c r="B17" s="558"/>
      <c r="C17" s="562"/>
      <c r="D17" s="562"/>
      <c r="E17" s="157" t="s">
        <v>454</v>
      </c>
      <c r="F17" s="185" t="s">
        <v>377</v>
      </c>
      <c r="G17" s="128" t="s">
        <v>266</v>
      </c>
      <c r="H17" s="92">
        <v>0.3</v>
      </c>
      <c r="I17" s="92">
        <f>7/14</f>
        <v>0.5</v>
      </c>
      <c r="J17" s="150">
        <v>0.5</v>
      </c>
      <c r="K17" s="150">
        <f>10/14</f>
        <v>0.7142857142857143</v>
      </c>
      <c r="L17" s="278">
        <v>44927</v>
      </c>
      <c r="M17" s="278">
        <v>45291</v>
      </c>
      <c r="N17" s="186" t="s">
        <v>267</v>
      </c>
      <c r="O17" s="442" t="s">
        <v>804</v>
      </c>
    </row>
    <row r="18" spans="2:15" ht="49.5" customHeight="1" x14ac:dyDescent="0.2">
      <c r="B18" s="558"/>
      <c r="C18" s="562" t="s">
        <v>268</v>
      </c>
      <c r="D18" s="562" t="s">
        <v>705</v>
      </c>
      <c r="E18" s="157" t="s">
        <v>455</v>
      </c>
      <c r="F18" s="185" t="s">
        <v>273</v>
      </c>
      <c r="G18" s="107">
        <v>1</v>
      </c>
      <c r="H18" s="107">
        <v>1</v>
      </c>
      <c r="I18" s="107">
        <v>1</v>
      </c>
      <c r="J18" s="150">
        <v>1</v>
      </c>
      <c r="K18" s="150">
        <v>1</v>
      </c>
      <c r="L18" s="278">
        <v>44927</v>
      </c>
      <c r="M18" s="278">
        <v>45291</v>
      </c>
      <c r="N18" s="186" t="s">
        <v>269</v>
      </c>
      <c r="O18" s="146"/>
    </row>
    <row r="19" spans="2:15" ht="59.25" customHeight="1" x14ac:dyDescent="0.2">
      <c r="B19" s="558"/>
      <c r="C19" s="562"/>
      <c r="D19" s="562"/>
      <c r="E19" s="157" t="s">
        <v>265</v>
      </c>
      <c r="F19" s="185" t="s">
        <v>274</v>
      </c>
      <c r="G19" s="95" t="s">
        <v>266</v>
      </c>
      <c r="H19" s="95">
        <v>0.25</v>
      </c>
      <c r="I19" s="95" t="s">
        <v>728</v>
      </c>
      <c r="J19" s="337">
        <v>0.6</v>
      </c>
      <c r="K19" s="373">
        <v>1</v>
      </c>
      <c r="L19" s="278">
        <v>44927</v>
      </c>
      <c r="M19" s="278">
        <v>45291</v>
      </c>
      <c r="N19" s="186" t="s">
        <v>270</v>
      </c>
      <c r="O19" s="146"/>
    </row>
    <row r="20" spans="2:15" ht="53.25" customHeight="1" x14ac:dyDescent="0.2">
      <c r="B20" s="558"/>
      <c r="C20" s="562"/>
      <c r="D20" s="562"/>
      <c r="E20" s="157" t="s">
        <v>456</v>
      </c>
      <c r="F20" s="185" t="s">
        <v>240</v>
      </c>
      <c r="G20" s="148">
        <v>1</v>
      </c>
      <c r="H20" s="345" t="s">
        <v>728</v>
      </c>
      <c r="I20" s="345" t="s">
        <v>728</v>
      </c>
      <c r="J20" s="149" t="s">
        <v>728</v>
      </c>
      <c r="K20" s="445">
        <v>0</v>
      </c>
      <c r="L20" s="278">
        <v>44927</v>
      </c>
      <c r="M20" s="278">
        <v>45291</v>
      </c>
      <c r="N20" s="186" t="s">
        <v>271</v>
      </c>
      <c r="O20" s="146"/>
    </row>
    <row r="21" spans="2:15" ht="53.25" customHeight="1" x14ac:dyDescent="0.2">
      <c r="B21" s="558"/>
      <c r="C21" s="562"/>
      <c r="D21" s="562"/>
      <c r="E21" s="157" t="s">
        <v>457</v>
      </c>
      <c r="F21" s="111" t="s">
        <v>378</v>
      </c>
      <c r="G21" s="148">
        <v>1</v>
      </c>
      <c r="H21" s="345">
        <v>1</v>
      </c>
      <c r="I21" s="345">
        <v>1</v>
      </c>
      <c r="J21" s="188">
        <v>1</v>
      </c>
      <c r="K21" s="188">
        <v>1</v>
      </c>
      <c r="L21" s="278">
        <v>44927</v>
      </c>
      <c r="M21" s="278">
        <v>45291</v>
      </c>
      <c r="N21" s="186" t="s">
        <v>335</v>
      </c>
      <c r="O21" s="146"/>
    </row>
    <row r="22" spans="2:15" ht="93.75" customHeight="1" x14ac:dyDescent="0.2">
      <c r="B22" s="558"/>
      <c r="C22" s="562"/>
      <c r="D22" s="562" t="s">
        <v>611</v>
      </c>
      <c r="E22" s="157" t="s">
        <v>458</v>
      </c>
      <c r="F22" s="185" t="s">
        <v>153</v>
      </c>
      <c r="G22" s="128">
        <v>12</v>
      </c>
      <c r="H22" s="109">
        <v>0.25</v>
      </c>
      <c r="I22" s="109">
        <v>0.5</v>
      </c>
      <c r="J22" s="384">
        <v>0.75</v>
      </c>
      <c r="K22" s="384">
        <v>1</v>
      </c>
      <c r="L22" s="278">
        <v>44927</v>
      </c>
      <c r="M22" s="278">
        <v>45291</v>
      </c>
      <c r="N22" s="94" t="s">
        <v>152</v>
      </c>
      <c r="O22" s="145"/>
    </row>
    <row r="23" spans="2:15" ht="93.75" customHeight="1" x14ac:dyDescent="0.2">
      <c r="B23" s="558"/>
      <c r="C23" s="562"/>
      <c r="D23" s="562"/>
      <c r="E23" s="157" t="s">
        <v>459</v>
      </c>
      <c r="F23" s="185" t="s">
        <v>194</v>
      </c>
      <c r="G23" s="97">
        <v>12</v>
      </c>
      <c r="H23" s="142">
        <v>0.25</v>
      </c>
      <c r="I23" s="142">
        <v>0.5</v>
      </c>
      <c r="J23" s="337">
        <v>0.75</v>
      </c>
      <c r="K23" s="337">
        <v>1</v>
      </c>
      <c r="L23" s="278">
        <v>44927</v>
      </c>
      <c r="M23" s="278">
        <v>45291</v>
      </c>
      <c r="N23" s="94" t="s">
        <v>186</v>
      </c>
      <c r="O23" s="145"/>
    </row>
    <row r="24" spans="2:15" ht="93.75" customHeight="1" x14ac:dyDescent="0.2">
      <c r="B24" s="558"/>
      <c r="C24" s="562"/>
      <c r="D24" s="571" t="s">
        <v>276</v>
      </c>
      <c r="E24" s="157" t="s">
        <v>460</v>
      </c>
      <c r="F24" s="185" t="s">
        <v>154</v>
      </c>
      <c r="G24" s="160">
        <v>4</v>
      </c>
      <c r="H24" s="142">
        <v>0.25</v>
      </c>
      <c r="I24" s="142">
        <v>0.5</v>
      </c>
      <c r="J24" s="337">
        <v>0.75</v>
      </c>
      <c r="K24" s="337">
        <v>1</v>
      </c>
      <c r="L24" s="278">
        <v>44927</v>
      </c>
      <c r="M24" s="278">
        <v>45291</v>
      </c>
      <c r="N24" s="94" t="s">
        <v>155</v>
      </c>
      <c r="O24" s="145"/>
    </row>
    <row r="25" spans="2:15" ht="93.75" customHeight="1" x14ac:dyDescent="0.2">
      <c r="B25" s="558"/>
      <c r="C25" s="562"/>
      <c r="D25" s="571"/>
      <c r="E25" s="157" t="s">
        <v>461</v>
      </c>
      <c r="F25" s="185" t="s">
        <v>195</v>
      </c>
      <c r="G25" s="97">
        <v>12</v>
      </c>
      <c r="H25" s="97">
        <v>0.25</v>
      </c>
      <c r="I25" s="142">
        <v>0.5</v>
      </c>
      <c r="J25" s="337">
        <v>0.75</v>
      </c>
      <c r="K25" s="337">
        <v>1</v>
      </c>
      <c r="L25" s="278">
        <v>44927</v>
      </c>
      <c r="M25" s="278">
        <v>45291</v>
      </c>
      <c r="N25" s="94" t="s">
        <v>187</v>
      </c>
      <c r="O25" s="145"/>
    </row>
    <row r="26" spans="2:15" ht="93.75" customHeight="1" x14ac:dyDescent="0.2">
      <c r="B26" s="558"/>
      <c r="C26" s="562"/>
      <c r="D26" s="571"/>
      <c r="E26" s="286" t="s">
        <v>706</v>
      </c>
      <c r="F26" s="443" t="s">
        <v>707</v>
      </c>
      <c r="G26" s="287" t="s">
        <v>708</v>
      </c>
      <c r="H26" s="380">
        <f>1565319066/1778551364</f>
        <v>0.88010900201361852</v>
      </c>
      <c r="I26" s="381">
        <f>3548429359/4974086862</f>
        <v>0.7133830705910178</v>
      </c>
      <c r="J26" s="337">
        <v>0.8</v>
      </c>
      <c r="K26" s="660">
        <v>0.87</v>
      </c>
      <c r="L26" s="278">
        <v>44927</v>
      </c>
      <c r="M26" s="278">
        <v>45291</v>
      </c>
      <c r="N26" s="94" t="s">
        <v>187</v>
      </c>
      <c r="O26" s="145"/>
    </row>
    <row r="27" spans="2:15" ht="93.75" customHeight="1" x14ac:dyDescent="0.2">
      <c r="B27" s="558"/>
      <c r="C27" s="562"/>
      <c r="D27" s="571"/>
      <c r="E27" s="157" t="s">
        <v>188</v>
      </c>
      <c r="F27" s="185" t="s">
        <v>189</v>
      </c>
      <c r="G27" s="109" t="s">
        <v>190</v>
      </c>
      <c r="H27" s="109">
        <v>0.9</v>
      </c>
      <c r="I27" s="109">
        <v>0.98</v>
      </c>
      <c r="J27" s="337">
        <v>0.88</v>
      </c>
      <c r="K27" s="659"/>
      <c r="L27" s="278">
        <v>44927</v>
      </c>
      <c r="M27" s="278">
        <v>45291</v>
      </c>
      <c r="N27" s="94" t="s">
        <v>187</v>
      </c>
      <c r="O27" s="145"/>
    </row>
    <row r="28" spans="2:15" ht="141" customHeight="1" x14ac:dyDescent="0.2">
      <c r="B28" s="558"/>
      <c r="C28" s="562" t="s">
        <v>612</v>
      </c>
      <c r="D28" s="168" t="s">
        <v>613</v>
      </c>
      <c r="E28" s="157" t="s">
        <v>688</v>
      </c>
      <c r="F28" s="376" t="s">
        <v>614</v>
      </c>
      <c r="G28" s="109" t="s">
        <v>327</v>
      </c>
      <c r="H28" s="109" t="s">
        <v>728</v>
      </c>
      <c r="I28" s="109">
        <f>1/6</f>
        <v>0.16666666666666666</v>
      </c>
      <c r="J28" s="373">
        <f>1/3</f>
        <v>0.33333333333333331</v>
      </c>
      <c r="K28" s="373">
        <f>3/3</f>
        <v>1</v>
      </c>
      <c r="L28" s="278">
        <v>44927</v>
      </c>
      <c r="M28" s="278">
        <v>45291</v>
      </c>
      <c r="N28" s="94" t="s">
        <v>615</v>
      </c>
      <c r="O28" s="377" t="s">
        <v>755</v>
      </c>
    </row>
    <row r="29" spans="2:15" ht="93.75" customHeight="1" thickBot="1" x14ac:dyDescent="0.25">
      <c r="B29" s="559"/>
      <c r="C29" s="563"/>
      <c r="D29" s="120" t="s">
        <v>147</v>
      </c>
      <c r="E29" s="180" t="s">
        <v>462</v>
      </c>
      <c r="F29" s="112" t="s">
        <v>191</v>
      </c>
      <c r="G29" s="222">
        <v>6</v>
      </c>
      <c r="H29" s="378">
        <f>1/6</f>
        <v>0.16666666666666666</v>
      </c>
      <c r="I29" s="378">
        <f>3/6</f>
        <v>0.5</v>
      </c>
      <c r="J29" s="373">
        <f>4/6</f>
        <v>0.66666666666666663</v>
      </c>
      <c r="K29" s="373">
        <v>1</v>
      </c>
      <c r="L29" s="279">
        <v>44927</v>
      </c>
      <c r="M29" s="279">
        <v>45291</v>
      </c>
      <c r="N29" s="199" t="s">
        <v>148</v>
      </c>
      <c r="O29" s="147"/>
    </row>
    <row r="30" spans="2:15" ht="44.25" customHeight="1" x14ac:dyDescent="0.2">
      <c r="H30" s="20">
        <f>AVERAGE(H12:H29)</f>
        <v>0.58311837791201893</v>
      </c>
      <c r="I30" s="20">
        <f>AVERAGE(I12:I29)</f>
        <v>0.69066998248384559</v>
      </c>
      <c r="J30" s="20">
        <f>AVERAGE(J12:J29)</f>
        <v>0.78312500000000007</v>
      </c>
      <c r="K30" s="20">
        <f>AVERAGE(K12:K29)</f>
        <v>0.91151785714285716</v>
      </c>
      <c r="M30" s="538" t="s">
        <v>5</v>
      </c>
      <c r="N30" s="538"/>
      <c r="O30" s="538"/>
    </row>
    <row r="32" spans="2:15" ht="93.75" hidden="1" customHeight="1" x14ac:dyDescent="0.2">
      <c r="G32" s="4">
        <v>1565319066</v>
      </c>
      <c r="H32" s="389">
        <v>3548429359</v>
      </c>
      <c r="I32" s="390" cm="1">
        <f t="array" ref="I32:J32">G32:H32+SUM(G32:H32)</f>
        <v>6679067491</v>
      </c>
      <c r="J32" s="4">
        <v>8662177784</v>
      </c>
    </row>
    <row r="33" spans="7:10" ht="93.75" hidden="1" customHeight="1" x14ac:dyDescent="0.2">
      <c r="G33" s="4">
        <v>1778551364</v>
      </c>
      <c r="H33" s="4">
        <v>4974086862</v>
      </c>
      <c r="I33" s="390" cm="1">
        <f t="array" ref="I33:J33">G33:H33+SUM(G33:H33)</f>
        <v>8531189590</v>
      </c>
      <c r="J33" s="4">
        <v>11726725088</v>
      </c>
    </row>
    <row r="35" spans="7:10" ht="93.75" customHeight="1" x14ac:dyDescent="0.2">
      <c r="I35" s="391">
        <f>I32/I33</f>
        <v>0.78289990165369183</v>
      </c>
    </row>
  </sheetData>
  <mergeCells count="33">
    <mergeCell ref="N2:O2"/>
    <mergeCell ref="C28:C29"/>
    <mergeCell ref="N10:N11"/>
    <mergeCell ref="C18:C27"/>
    <mergeCell ref="D18:D21"/>
    <mergeCell ref="A1:A11"/>
    <mergeCell ref="B9:M9"/>
    <mergeCell ref="B1:C4"/>
    <mergeCell ref="F10:F11"/>
    <mergeCell ref="M10:M11"/>
    <mergeCell ref="B10:B11"/>
    <mergeCell ref="C10:C11"/>
    <mergeCell ref="D10:D11"/>
    <mergeCell ref="E10:E11"/>
    <mergeCell ref="G10:G11"/>
    <mergeCell ref="B6:O6"/>
    <mergeCell ref="B7:O7"/>
    <mergeCell ref="C12:C15"/>
    <mergeCell ref="B8:O8"/>
    <mergeCell ref="D16:D17"/>
    <mergeCell ref="N3:O3"/>
    <mergeCell ref="M30:O30"/>
    <mergeCell ref="N4:O4"/>
    <mergeCell ref="D1:M4"/>
    <mergeCell ref="D12:D15"/>
    <mergeCell ref="D22:D23"/>
    <mergeCell ref="D24:D27"/>
    <mergeCell ref="B5:O5"/>
    <mergeCell ref="O10:O11"/>
    <mergeCell ref="B12:B29"/>
    <mergeCell ref="L10:L11"/>
    <mergeCell ref="C16:C17"/>
    <mergeCell ref="N1:O1"/>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N33"/>
  <sheetViews>
    <sheetView topLeftCell="D24" zoomScale="68" zoomScaleNormal="83" workbookViewId="0">
      <selection activeCell="L42" sqref="L42"/>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12" width="20.83203125" style="4" customWidth="1"/>
    <col min="13" max="13" width="19.1640625" style="5" customWidth="1"/>
    <col min="14" max="14" width="21.1640625" style="4" customWidth="1"/>
    <col min="15" max="251" width="11.5" style="4"/>
    <col min="252" max="252" width="14.5" style="4" customWidth="1"/>
    <col min="253" max="253" width="22.1640625" style="4" customWidth="1"/>
    <col min="254" max="254" width="16.83203125" style="4" customWidth="1"/>
    <col min="255" max="255" width="22.6640625" style="4" customWidth="1"/>
    <col min="256" max="256" width="20.33203125" style="4" customWidth="1"/>
    <col min="257" max="257" width="22.5" style="4" customWidth="1"/>
    <col min="258" max="258" width="25.5" style="4" customWidth="1"/>
    <col min="259" max="259" width="10" style="4" customWidth="1"/>
    <col min="260" max="260" width="15.33203125" style="4" customWidth="1"/>
    <col min="261" max="265" width="0" style="4" hidden="1" customWidth="1"/>
    <col min="266" max="266" width="13.83203125" style="4" customWidth="1"/>
    <col min="267" max="267" width="20.5" style="4" customWidth="1"/>
    <col min="268" max="507" width="11.5" style="4"/>
    <col min="508" max="508" width="14.5" style="4" customWidth="1"/>
    <col min="509" max="509" width="22.1640625" style="4" customWidth="1"/>
    <col min="510" max="510" width="16.83203125" style="4" customWidth="1"/>
    <col min="511" max="511" width="22.6640625" style="4" customWidth="1"/>
    <col min="512" max="512" width="20.33203125" style="4" customWidth="1"/>
    <col min="513" max="513" width="22.5" style="4" customWidth="1"/>
    <col min="514" max="514" width="25.5" style="4" customWidth="1"/>
    <col min="515" max="515" width="10" style="4" customWidth="1"/>
    <col min="516" max="516" width="15.33203125" style="4" customWidth="1"/>
    <col min="517" max="521" width="0" style="4" hidden="1" customWidth="1"/>
    <col min="522" max="522" width="13.83203125" style="4" customWidth="1"/>
    <col min="523" max="523" width="20.5" style="4" customWidth="1"/>
    <col min="524" max="763" width="11.5" style="4"/>
    <col min="764" max="764" width="14.5" style="4" customWidth="1"/>
    <col min="765" max="765" width="22.1640625" style="4" customWidth="1"/>
    <col min="766" max="766" width="16.83203125" style="4" customWidth="1"/>
    <col min="767" max="767" width="22.6640625" style="4" customWidth="1"/>
    <col min="768" max="768" width="20.33203125" style="4" customWidth="1"/>
    <col min="769" max="769" width="22.5" style="4" customWidth="1"/>
    <col min="770" max="770" width="25.5" style="4" customWidth="1"/>
    <col min="771" max="771" width="10" style="4" customWidth="1"/>
    <col min="772" max="772" width="15.33203125" style="4" customWidth="1"/>
    <col min="773" max="777" width="0" style="4" hidden="1" customWidth="1"/>
    <col min="778" max="778" width="13.83203125" style="4" customWidth="1"/>
    <col min="779" max="779" width="20.5" style="4" customWidth="1"/>
    <col min="780" max="1019" width="11.5" style="4"/>
    <col min="1020" max="1020" width="14.5" style="4" customWidth="1"/>
    <col min="1021" max="1021" width="22.1640625" style="4" customWidth="1"/>
    <col min="1022" max="1022" width="16.83203125" style="4" customWidth="1"/>
    <col min="1023" max="1023" width="22.6640625" style="4" customWidth="1"/>
    <col min="1024" max="1024" width="20.33203125" style="4" customWidth="1"/>
    <col min="1025" max="1025" width="22.5" style="4" customWidth="1"/>
    <col min="1026" max="1026" width="25.5" style="4" customWidth="1"/>
    <col min="1027" max="1027" width="10" style="4" customWidth="1"/>
    <col min="1028" max="1028" width="15.33203125" style="4" customWidth="1"/>
    <col min="1029" max="1033" width="0" style="4" hidden="1" customWidth="1"/>
    <col min="1034" max="1034" width="13.83203125" style="4" customWidth="1"/>
    <col min="1035" max="1035" width="20.5" style="4" customWidth="1"/>
    <col min="1036" max="1275" width="11.5" style="4"/>
    <col min="1276" max="1276" width="14.5" style="4" customWidth="1"/>
    <col min="1277" max="1277" width="22.1640625" style="4" customWidth="1"/>
    <col min="1278" max="1278" width="16.83203125" style="4" customWidth="1"/>
    <col min="1279" max="1279" width="22.6640625" style="4" customWidth="1"/>
    <col min="1280" max="1280" width="20.33203125" style="4" customWidth="1"/>
    <col min="1281" max="1281" width="22.5" style="4" customWidth="1"/>
    <col min="1282" max="1282" width="25.5" style="4" customWidth="1"/>
    <col min="1283" max="1283" width="10" style="4" customWidth="1"/>
    <col min="1284" max="1284" width="15.33203125" style="4" customWidth="1"/>
    <col min="1285" max="1289" width="0" style="4" hidden="1" customWidth="1"/>
    <col min="1290" max="1290" width="13.83203125" style="4" customWidth="1"/>
    <col min="1291" max="1291" width="20.5" style="4" customWidth="1"/>
    <col min="1292" max="1531" width="11.5" style="4"/>
    <col min="1532" max="1532" width="14.5" style="4" customWidth="1"/>
    <col min="1533" max="1533" width="22.1640625" style="4" customWidth="1"/>
    <col min="1534" max="1534" width="16.83203125" style="4" customWidth="1"/>
    <col min="1535" max="1535" width="22.6640625" style="4" customWidth="1"/>
    <col min="1536" max="1536" width="20.33203125" style="4" customWidth="1"/>
    <col min="1537" max="1537" width="22.5" style="4" customWidth="1"/>
    <col min="1538" max="1538" width="25.5" style="4" customWidth="1"/>
    <col min="1539" max="1539" width="10" style="4" customWidth="1"/>
    <col min="1540" max="1540" width="15.33203125" style="4" customWidth="1"/>
    <col min="1541" max="1545" width="0" style="4" hidden="1" customWidth="1"/>
    <col min="1546" max="1546" width="13.83203125" style="4" customWidth="1"/>
    <col min="1547" max="1547" width="20.5" style="4" customWidth="1"/>
    <col min="1548" max="1787" width="11.5" style="4"/>
    <col min="1788" max="1788" width="14.5" style="4" customWidth="1"/>
    <col min="1789" max="1789" width="22.1640625" style="4" customWidth="1"/>
    <col min="1790" max="1790" width="16.83203125" style="4" customWidth="1"/>
    <col min="1791" max="1791" width="22.6640625" style="4" customWidth="1"/>
    <col min="1792" max="1792" width="20.33203125" style="4" customWidth="1"/>
    <col min="1793" max="1793" width="22.5" style="4" customWidth="1"/>
    <col min="1794" max="1794" width="25.5" style="4" customWidth="1"/>
    <col min="1795" max="1795" width="10" style="4" customWidth="1"/>
    <col min="1796" max="1796" width="15.33203125" style="4" customWidth="1"/>
    <col min="1797" max="1801" width="0" style="4" hidden="1" customWidth="1"/>
    <col min="1802" max="1802" width="13.83203125" style="4" customWidth="1"/>
    <col min="1803" max="1803" width="20.5" style="4" customWidth="1"/>
    <col min="1804" max="2043" width="11.5" style="4"/>
    <col min="2044" max="2044" width="14.5" style="4" customWidth="1"/>
    <col min="2045" max="2045" width="22.1640625" style="4" customWidth="1"/>
    <col min="2046" max="2046" width="16.83203125" style="4" customWidth="1"/>
    <col min="2047" max="2047" width="22.6640625" style="4" customWidth="1"/>
    <col min="2048" max="2048" width="20.33203125" style="4" customWidth="1"/>
    <col min="2049" max="2049" width="22.5" style="4" customWidth="1"/>
    <col min="2050" max="2050" width="25.5" style="4" customWidth="1"/>
    <col min="2051" max="2051" width="10" style="4" customWidth="1"/>
    <col min="2052" max="2052" width="15.33203125" style="4" customWidth="1"/>
    <col min="2053" max="2057" width="0" style="4" hidden="1" customWidth="1"/>
    <col min="2058" max="2058" width="13.83203125" style="4" customWidth="1"/>
    <col min="2059" max="2059" width="20.5" style="4" customWidth="1"/>
    <col min="2060" max="2299" width="11.5" style="4"/>
    <col min="2300" max="2300" width="14.5" style="4" customWidth="1"/>
    <col min="2301" max="2301" width="22.1640625" style="4" customWidth="1"/>
    <col min="2302" max="2302" width="16.83203125" style="4" customWidth="1"/>
    <col min="2303" max="2303" width="22.6640625" style="4" customWidth="1"/>
    <col min="2304" max="2304" width="20.33203125" style="4" customWidth="1"/>
    <col min="2305" max="2305" width="22.5" style="4" customWidth="1"/>
    <col min="2306" max="2306" width="25.5" style="4" customWidth="1"/>
    <col min="2307" max="2307" width="10" style="4" customWidth="1"/>
    <col min="2308" max="2308" width="15.33203125" style="4" customWidth="1"/>
    <col min="2309" max="2313" width="0" style="4" hidden="1" customWidth="1"/>
    <col min="2314" max="2314" width="13.83203125" style="4" customWidth="1"/>
    <col min="2315" max="2315" width="20.5" style="4" customWidth="1"/>
    <col min="2316" max="2555" width="11.5" style="4"/>
    <col min="2556" max="2556" width="14.5" style="4" customWidth="1"/>
    <col min="2557" max="2557" width="22.1640625" style="4" customWidth="1"/>
    <col min="2558" max="2558" width="16.83203125" style="4" customWidth="1"/>
    <col min="2559" max="2559" width="22.6640625" style="4" customWidth="1"/>
    <col min="2560" max="2560" width="20.33203125" style="4" customWidth="1"/>
    <col min="2561" max="2561" width="22.5" style="4" customWidth="1"/>
    <col min="2562" max="2562" width="25.5" style="4" customWidth="1"/>
    <col min="2563" max="2563" width="10" style="4" customWidth="1"/>
    <col min="2564" max="2564" width="15.33203125" style="4" customWidth="1"/>
    <col min="2565" max="2569" width="0" style="4" hidden="1" customWidth="1"/>
    <col min="2570" max="2570" width="13.83203125" style="4" customWidth="1"/>
    <col min="2571" max="2571" width="20.5" style="4" customWidth="1"/>
    <col min="2572" max="2811" width="11.5" style="4"/>
    <col min="2812" max="2812" width="14.5" style="4" customWidth="1"/>
    <col min="2813" max="2813" width="22.1640625" style="4" customWidth="1"/>
    <col min="2814" max="2814" width="16.83203125" style="4" customWidth="1"/>
    <col min="2815" max="2815" width="22.6640625" style="4" customWidth="1"/>
    <col min="2816" max="2816" width="20.33203125" style="4" customWidth="1"/>
    <col min="2817" max="2817" width="22.5" style="4" customWidth="1"/>
    <col min="2818" max="2818" width="25.5" style="4" customWidth="1"/>
    <col min="2819" max="2819" width="10" style="4" customWidth="1"/>
    <col min="2820" max="2820" width="15.33203125" style="4" customWidth="1"/>
    <col min="2821" max="2825" width="0" style="4" hidden="1" customWidth="1"/>
    <col min="2826" max="2826" width="13.83203125" style="4" customWidth="1"/>
    <col min="2827" max="2827" width="20.5" style="4" customWidth="1"/>
    <col min="2828" max="3067" width="11.5" style="4"/>
    <col min="3068" max="3068" width="14.5" style="4" customWidth="1"/>
    <col min="3069" max="3069" width="22.1640625" style="4" customWidth="1"/>
    <col min="3070" max="3070" width="16.83203125" style="4" customWidth="1"/>
    <col min="3071" max="3071" width="22.6640625" style="4" customWidth="1"/>
    <col min="3072" max="3072" width="20.33203125" style="4" customWidth="1"/>
    <col min="3073" max="3073" width="22.5" style="4" customWidth="1"/>
    <col min="3074" max="3074" width="25.5" style="4" customWidth="1"/>
    <col min="3075" max="3075" width="10" style="4" customWidth="1"/>
    <col min="3076" max="3076" width="15.33203125" style="4" customWidth="1"/>
    <col min="3077" max="3081" width="0" style="4" hidden="1" customWidth="1"/>
    <col min="3082" max="3082" width="13.83203125" style="4" customWidth="1"/>
    <col min="3083" max="3083" width="20.5" style="4" customWidth="1"/>
    <col min="3084" max="3323" width="11.5" style="4"/>
    <col min="3324" max="3324" width="14.5" style="4" customWidth="1"/>
    <col min="3325" max="3325" width="22.1640625" style="4" customWidth="1"/>
    <col min="3326" max="3326" width="16.83203125" style="4" customWidth="1"/>
    <col min="3327" max="3327" width="22.6640625" style="4" customWidth="1"/>
    <col min="3328" max="3328" width="20.33203125" style="4" customWidth="1"/>
    <col min="3329" max="3329" width="22.5" style="4" customWidth="1"/>
    <col min="3330" max="3330" width="25.5" style="4" customWidth="1"/>
    <col min="3331" max="3331" width="10" style="4" customWidth="1"/>
    <col min="3332" max="3332" width="15.33203125" style="4" customWidth="1"/>
    <col min="3333" max="3337" width="0" style="4" hidden="1" customWidth="1"/>
    <col min="3338" max="3338" width="13.83203125" style="4" customWidth="1"/>
    <col min="3339" max="3339" width="20.5" style="4" customWidth="1"/>
    <col min="3340" max="3579" width="11.5" style="4"/>
    <col min="3580" max="3580" width="14.5" style="4" customWidth="1"/>
    <col min="3581" max="3581" width="22.1640625" style="4" customWidth="1"/>
    <col min="3582" max="3582" width="16.83203125" style="4" customWidth="1"/>
    <col min="3583" max="3583" width="22.6640625" style="4" customWidth="1"/>
    <col min="3584" max="3584" width="20.33203125" style="4" customWidth="1"/>
    <col min="3585" max="3585" width="22.5" style="4" customWidth="1"/>
    <col min="3586" max="3586" width="25.5" style="4" customWidth="1"/>
    <col min="3587" max="3587" width="10" style="4" customWidth="1"/>
    <col min="3588" max="3588" width="15.33203125" style="4" customWidth="1"/>
    <col min="3589" max="3593" width="0" style="4" hidden="1" customWidth="1"/>
    <col min="3594" max="3594" width="13.83203125" style="4" customWidth="1"/>
    <col min="3595" max="3595" width="20.5" style="4" customWidth="1"/>
    <col min="3596" max="3835" width="11.5" style="4"/>
    <col min="3836" max="3836" width="14.5" style="4" customWidth="1"/>
    <col min="3837" max="3837" width="22.1640625" style="4" customWidth="1"/>
    <col min="3838" max="3838" width="16.83203125" style="4" customWidth="1"/>
    <col min="3839" max="3839" width="22.6640625" style="4" customWidth="1"/>
    <col min="3840" max="3840" width="20.33203125" style="4" customWidth="1"/>
    <col min="3841" max="3841" width="22.5" style="4" customWidth="1"/>
    <col min="3842" max="3842" width="25.5" style="4" customWidth="1"/>
    <col min="3843" max="3843" width="10" style="4" customWidth="1"/>
    <col min="3844" max="3844" width="15.33203125" style="4" customWidth="1"/>
    <col min="3845" max="3849" width="0" style="4" hidden="1" customWidth="1"/>
    <col min="3850" max="3850" width="13.83203125" style="4" customWidth="1"/>
    <col min="3851" max="3851" width="20.5" style="4" customWidth="1"/>
    <col min="3852" max="4091" width="11.5" style="4"/>
    <col min="4092" max="4092" width="14.5" style="4" customWidth="1"/>
    <col min="4093" max="4093" width="22.1640625" style="4" customWidth="1"/>
    <col min="4094" max="4094" width="16.83203125" style="4" customWidth="1"/>
    <col min="4095" max="4095" width="22.6640625" style="4" customWidth="1"/>
    <col min="4096" max="4096" width="20.33203125" style="4" customWidth="1"/>
    <col min="4097" max="4097" width="22.5" style="4" customWidth="1"/>
    <col min="4098" max="4098" width="25.5" style="4" customWidth="1"/>
    <col min="4099" max="4099" width="10" style="4" customWidth="1"/>
    <col min="4100" max="4100" width="15.33203125" style="4" customWidth="1"/>
    <col min="4101" max="4105" width="0" style="4" hidden="1" customWidth="1"/>
    <col min="4106" max="4106" width="13.83203125" style="4" customWidth="1"/>
    <col min="4107" max="4107" width="20.5" style="4" customWidth="1"/>
    <col min="4108" max="4347" width="11.5" style="4"/>
    <col min="4348" max="4348" width="14.5" style="4" customWidth="1"/>
    <col min="4349" max="4349" width="22.1640625" style="4" customWidth="1"/>
    <col min="4350" max="4350" width="16.83203125" style="4" customWidth="1"/>
    <col min="4351" max="4351" width="22.6640625" style="4" customWidth="1"/>
    <col min="4352" max="4352" width="20.33203125" style="4" customWidth="1"/>
    <col min="4353" max="4353" width="22.5" style="4" customWidth="1"/>
    <col min="4354" max="4354" width="25.5" style="4" customWidth="1"/>
    <col min="4355" max="4355" width="10" style="4" customWidth="1"/>
    <col min="4356" max="4356" width="15.33203125" style="4" customWidth="1"/>
    <col min="4357" max="4361" width="0" style="4" hidden="1" customWidth="1"/>
    <col min="4362" max="4362" width="13.83203125" style="4" customWidth="1"/>
    <col min="4363" max="4363" width="20.5" style="4" customWidth="1"/>
    <col min="4364" max="4603" width="11.5" style="4"/>
    <col min="4604" max="4604" width="14.5" style="4" customWidth="1"/>
    <col min="4605" max="4605" width="22.1640625" style="4" customWidth="1"/>
    <col min="4606" max="4606" width="16.83203125" style="4" customWidth="1"/>
    <col min="4607" max="4607" width="22.6640625" style="4" customWidth="1"/>
    <col min="4608" max="4608" width="20.33203125" style="4" customWidth="1"/>
    <col min="4609" max="4609" width="22.5" style="4" customWidth="1"/>
    <col min="4610" max="4610" width="25.5" style="4" customWidth="1"/>
    <col min="4611" max="4611" width="10" style="4" customWidth="1"/>
    <col min="4612" max="4612" width="15.33203125" style="4" customWidth="1"/>
    <col min="4613" max="4617" width="0" style="4" hidden="1" customWidth="1"/>
    <col min="4618" max="4618" width="13.83203125" style="4" customWidth="1"/>
    <col min="4619" max="4619" width="20.5" style="4" customWidth="1"/>
    <col min="4620" max="4859" width="11.5" style="4"/>
    <col min="4860" max="4860" width="14.5" style="4" customWidth="1"/>
    <col min="4861" max="4861" width="22.1640625" style="4" customWidth="1"/>
    <col min="4862" max="4862" width="16.83203125" style="4" customWidth="1"/>
    <col min="4863" max="4863" width="22.6640625" style="4" customWidth="1"/>
    <col min="4864" max="4864" width="20.33203125" style="4" customWidth="1"/>
    <col min="4865" max="4865" width="22.5" style="4" customWidth="1"/>
    <col min="4866" max="4866" width="25.5" style="4" customWidth="1"/>
    <col min="4867" max="4867" width="10" style="4" customWidth="1"/>
    <col min="4868" max="4868" width="15.33203125" style="4" customWidth="1"/>
    <col min="4869" max="4873" width="0" style="4" hidden="1" customWidth="1"/>
    <col min="4874" max="4874" width="13.83203125" style="4" customWidth="1"/>
    <col min="4875" max="4875" width="20.5" style="4" customWidth="1"/>
    <col min="4876" max="5115" width="11.5" style="4"/>
    <col min="5116" max="5116" width="14.5" style="4" customWidth="1"/>
    <col min="5117" max="5117" width="22.1640625" style="4" customWidth="1"/>
    <col min="5118" max="5118" width="16.83203125" style="4" customWidth="1"/>
    <col min="5119" max="5119" width="22.6640625" style="4" customWidth="1"/>
    <col min="5120" max="5120" width="20.33203125" style="4" customWidth="1"/>
    <col min="5121" max="5121" width="22.5" style="4" customWidth="1"/>
    <col min="5122" max="5122" width="25.5" style="4" customWidth="1"/>
    <col min="5123" max="5123" width="10" style="4" customWidth="1"/>
    <col min="5124" max="5124" width="15.33203125" style="4" customWidth="1"/>
    <col min="5125" max="5129" width="0" style="4" hidden="1" customWidth="1"/>
    <col min="5130" max="5130" width="13.83203125" style="4" customWidth="1"/>
    <col min="5131" max="5131" width="20.5" style="4" customWidth="1"/>
    <col min="5132" max="5371" width="11.5" style="4"/>
    <col min="5372" max="5372" width="14.5" style="4" customWidth="1"/>
    <col min="5373" max="5373" width="22.1640625" style="4" customWidth="1"/>
    <col min="5374" max="5374" width="16.83203125" style="4" customWidth="1"/>
    <col min="5375" max="5375" width="22.6640625" style="4" customWidth="1"/>
    <col min="5376" max="5376" width="20.33203125" style="4" customWidth="1"/>
    <col min="5377" max="5377" width="22.5" style="4" customWidth="1"/>
    <col min="5378" max="5378" width="25.5" style="4" customWidth="1"/>
    <col min="5379" max="5379" width="10" style="4" customWidth="1"/>
    <col min="5380" max="5380" width="15.33203125" style="4" customWidth="1"/>
    <col min="5381" max="5385" width="0" style="4" hidden="1" customWidth="1"/>
    <col min="5386" max="5386" width="13.83203125" style="4" customWidth="1"/>
    <col min="5387" max="5387" width="20.5" style="4" customWidth="1"/>
    <col min="5388" max="5627" width="11.5" style="4"/>
    <col min="5628" max="5628" width="14.5" style="4" customWidth="1"/>
    <col min="5629" max="5629" width="22.1640625" style="4" customWidth="1"/>
    <col min="5630" max="5630" width="16.83203125" style="4" customWidth="1"/>
    <col min="5631" max="5631" width="22.6640625" style="4" customWidth="1"/>
    <col min="5632" max="5632" width="20.33203125" style="4" customWidth="1"/>
    <col min="5633" max="5633" width="22.5" style="4" customWidth="1"/>
    <col min="5634" max="5634" width="25.5" style="4" customWidth="1"/>
    <col min="5635" max="5635" width="10" style="4" customWidth="1"/>
    <col min="5636" max="5636" width="15.33203125" style="4" customWidth="1"/>
    <col min="5637" max="5641" width="0" style="4" hidden="1" customWidth="1"/>
    <col min="5642" max="5642" width="13.83203125" style="4" customWidth="1"/>
    <col min="5643" max="5643" width="20.5" style="4" customWidth="1"/>
    <col min="5644" max="5883" width="11.5" style="4"/>
    <col min="5884" max="5884" width="14.5" style="4" customWidth="1"/>
    <col min="5885" max="5885" width="22.1640625" style="4" customWidth="1"/>
    <col min="5886" max="5886" width="16.83203125" style="4" customWidth="1"/>
    <col min="5887" max="5887" width="22.6640625" style="4" customWidth="1"/>
    <col min="5888" max="5888" width="20.33203125" style="4" customWidth="1"/>
    <col min="5889" max="5889" width="22.5" style="4" customWidth="1"/>
    <col min="5890" max="5890" width="25.5" style="4" customWidth="1"/>
    <col min="5891" max="5891" width="10" style="4" customWidth="1"/>
    <col min="5892" max="5892" width="15.33203125" style="4" customWidth="1"/>
    <col min="5893" max="5897" width="0" style="4" hidden="1" customWidth="1"/>
    <col min="5898" max="5898" width="13.83203125" style="4" customWidth="1"/>
    <col min="5899" max="5899" width="20.5" style="4" customWidth="1"/>
    <col min="5900" max="6139" width="11.5" style="4"/>
    <col min="6140" max="6140" width="14.5" style="4" customWidth="1"/>
    <col min="6141" max="6141" width="22.1640625" style="4" customWidth="1"/>
    <col min="6142" max="6142" width="16.83203125" style="4" customWidth="1"/>
    <col min="6143" max="6143" width="22.6640625" style="4" customWidth="1"/>
    <col min="6144" max="6144" width="20.33203125" style="4" customWidth="1"/>
    <col min="6145" max="6145" width="22.5" style="4" customWidth="1"/>
    <col min="6146" max="6146" width="25.5" style="4" customWidth="1"/>
    <col min="6147" max="6147" width="10" style="4" customWidth="1"/>
    <col min="6148" max="6148" width="15.33203125" style="4" customWidth="1"/>
    <col min="6149" max="6153" width="0" style="4" hidden="1" customWidth="1"/>
    <col min="6154" max="6154" width="13.83203125" style="4" customWidth="1"/>
    <col min="6155" max="6155" width="20.5" style="4" customWidth="1"/>
    <col min="6156" max="6395" width="11.5" style="4"/>
    <col min="6396" max="6396" width="14.5" style="4" customWidth="1"/>
    <col min="6397" max="6397" width="22.1640625" style="4" customWidth="1"/>
    <col min="6398" max="6398" width="16.83203125" style="4" customWidth="1"/>
    <col min="6399" max="6399" width="22.6640625" style="4" customWidth="1"/>
    <col min="6400" max="6400" width="20.33203125" style="4" customWidth="1"/>
    <col min="6401" max="6401" width="22.5" style="4" customWidth="1"/>
    <col min="6402" max="6402" width="25.5" style="4" customWidth="1"/>
    <col min="6403" max="6403" width="10" style="4" customWidth="1"/>
    <col min="6404" max="6404" width="15.33203125" style="4" customWidth="1"/>
    <col min="6405" max="6409" width="0" style="4" hidden="1" customWidth="1"/>
    <col min="6410" max="6410" width="13.83203125" style="4" customWidth="1"/>
    <col min="6411" max="6411" width="20.5" style="4" customWidth="1"/>
    <col min="6412" max="6651" width="11.5" style="4"/>
    <col min="6652" max="6652" width="14.5" style="4" customWidth="1"/>
    <col min="6653" max="6653" width="22.1640625" style="4" customWidth="1"/>
    <col min="6654" max="6654" width="16.83203125" style="4" customWidth="1"/>
    <col min="6655" max="6655" width="22.6640625" style="4" customWidth="1"/>
    <col min="6656" max="6656" width="20.33203125" style="4" customWidth="1"/>
    <col min="6657" max="6657" width="22.5" style="4" customWidth="1"/>
    <col min="6658" max="6658" width="25.5" style="4" customWidth="1"/>
    <col min="6659" max="6659" width="10" style="4" customWidth="1"/>
    <col min="6660" max="6660" width="15.33203125" style="4" customWidth="1"/>
    <col min="6661" max="6665" width="0" style="4" hidden="1" customWidth="1"/>
    <col min="6666" max="6666" width="13.83203125" style="4" customWidth="1"/>
    <col min="6667" max="6667" width="20.5" style="4" customWidth="1"/>
    <col min="6668" max="6907" width="11.5" style="4"/>
    <col min="6908" max="6908" width="14.5" style="4" customWidth="1"/>
    <col min="6909" max="6909" width="22.1640625" style="4" customWidth="1"/>
    <col min="6910" max="6910" width="16.83203125" style="4" customWidth="1"/>
    <col min="6911" max="6911" width="22.6640625" style="4" customWidth="1"/>
    <col min="6912" max="6912" width="20.33203125" style="4" customWidth="1"/>
    <col min="6913" max="6913" width="22.5" style="4" customWidth="1"/>
    <col min="6914" max="6914" width="25.5" style="4" customWidth="1"/>
    <col min="6915" max="6915" width="10" style="4" customWidth="1"/>
    <col min="6916" max="6916" width="15.33203125" style="4" customWidth="1"/>
    <col min="6917" max="6921" width="0" style="4" hidden="1" customWidth="1"/>
    <col min="6922" max="6922" width="13.83203125" style="4" customWidth="1"/>
    <col min="6923" max="6923" width="20.5" style="4" customWidth="1"/>
    <col min="6924" max="7163" width="11.5" style="4"/>
    <col min="7164" max="7164" width="14.5" style="4" customWidth="1"/>
    <col min="7165" max="7165" width="22.1640625" style="4" customWidth="1"/>
    <col min="7166" max="7166" width="16.83203125" style="4" customWidth="1"/>
    <col min="7167" max="7167" width="22.6640625" style="4" customWidth="1"/>
    <col min="7168" max="7168" width="20.33203125" style="4" customWidth="1"/>
    <col min="7169" max="7169" width="22.5" style="4" customWidth="1"/>
    <col min="7170" max="7170" width="25.5" style="4" customWidth="1"/>
    <col min="7171" max="7171" width="10" style="4" customWidth="1"/>
    <col min="7172" max="7172" width="15.33203125" style="4" customWidth="1"/>
    <col min="7173" max="7177" width="0" style="4" hidden="1" customWidth="1"/>
    <col min="7178" max="7178" width="13.83203125" style="4" customWidth="1"/>
    <col min="7179" max="7179" width="20.5" style="4" customWidth="1"/>
    <col min="7180" max="7419" width="11.5" style="4"/>
    <col min="7420" max="7420" width="14.5" style="4" customWidth="1"/>
    <col min="7421" max="7421" width="22.1640625" style="4" customWidth="1"/>
    <col min="7422" max="7422" width="16.83203125" style="4" customWidth="1"/>
    <col min="7423" max="7423" width="22.6640625" style="4" customWidth="1"/>
    <col min="7424" max="7424" width="20.33203125" style="4" customWidth="1"/>
    <col min="7425" max="7425" width="22.5" style="4" customWidth="1"/>
    <col min="7426" max="7426" width="25.5" style="4" customWidth="1"/>
    <col min="7427" max="7427" width="10" style="4" customWidth="1"/>
    <col min="7428" max="7428" width="15.33203125" style="4" customWidth="1"/>
    <col min="7429" max="7433" width="0" style="4" hidden="1" customWidth="1"/>
    <col min="7434" max="7434" width="13.83203125" style="4" customWidth="1"/>
    <col min="7435" max="7435" width="20.5" style="4" customWidth="1"/>
    <col min="7436" max="7675" width="11.5" style="4"/>
    <col min="7676" max="7676" width="14.5" style="4" customWidth="1"/>
    <col min="7677" max="7677" width="22.1640625" style="4" customWidth="1"/>
    <col min="7678" max="7678" width="16.83203125" style="4" customWidth="1"/>
    <col min="7679" max="7679" width="22.6640625" style="4" customWidth="1"/>
    <col min="7680" max="7680" width="20.33203125" style="4" customWidth="1"/>
    <col min="7681" max="7681" width="22.5" style="4" customWidth="1"/>
    <col min="7682" max="7682" width="25.5" style="4" customWidth="1"/>
    <col min="7683" max="7683" width="10" style="4" customWidth="1"/>
    <col min="7684" max="7684" width="15.33203125" style="4" customWidth="1"/>
    <col min="7685" max="7689" width="0" style="4" hidden="1" customWidth="1"/>
    <col min="7690" max="7690" width="13.83203125" style="4" customWidth="1"/>
    <col min="7691" max="7691" width="20.5" style="4" customWidth="1"/>
    <col min="7692" max="7931" width="11.5" style="4"/>
    <col min="7932" max="7932" width="14.5" style="4" customWidth="1"/>
    <col min="7933" max="7933" width="22.1640625" style="4" customWidth="1"/>
    <col min="7934" max="7934" width="16.83203125" style="4" customWidth="1"/>
    <col min="7935" max="7935" width="22.6640625" style="4" customWidth="1"/>
    <col min="7936" max="7936" width="20.33203125" style="4" customWidth="1"/>
    <col min="7937" max="7937" width="22.5" style="4" customWidth="1"/>
    <col min="7938" max="7938" width="25.5" style="4" customWidth="1"/>
    <col min="7939" max="7939" width="10" style="4" customWidth="1"/>
    <col min="7940" max="7940" width="15.33203125" style="4" customWidth="1"/>
    <col min="7941" max="7945" width="0" style="4" hidden="1" customWidth="1"/>
    <col min="7946" max="7946" width="13.83203125" style="4" customWidth="1"/>
    <col min="7947" max="7947" width="20.5" style="4" customWidth="1"/>
    <col min="7948" max="8187" width="11.5" style="4"/>
    <col min="8188" max="8188" width="14.5" style="4" customWidth="1"/>
    <col min="8189" max="8189" width="22.1640625" style="4" customWidth="1"/>
    <col min="8190" max="8190" width="16.83203125" style="4" customWidth="1"/>
    <col min="8191" max="8191" width="22.6640625" style="4" customWidth="1"/>
    <col min="8192" max="8192" width="20.33203125" style="4" customWidth="1"/>
    <col min="8193" max="8193" width="22.5" style="4" customWidth="1"/>
    <col min="8194" max="8194" width="25.5" style="4" customWidth="1"/>
    <col min="8195" max="8195" width="10" style="4" customWidth="1"/>
    <col min="8196" max="8196" width="15.33203125" style="4" customWidth="1"/>
    <col min="8197" max="8201" width="0" style="4" hidden="1" customWidth="1"/>
    <col min="8202" max="8202" width="13.83203125" style="4" customWidth="1"/>
    <col min="8203" max="8203" width="20.5" style="4" customWidth="1"/>
    <col min="8204" max="8443" width="11.5" style="4"/>
    <col min="8444" max="8444" width="14.5" style="4" customWidth="1"/>
    <col min="8445" max="8445" width="22.1640625" style="4" customWidth="1"/>
    <col min="8446" max="8446" width="16.83203125" style="4" customWidth="1"/>
    <col min="8447" max="8447" width="22.6640625" style="4" customWidth="1"/>
    <col min="8448" max="8448" width="20.33203125" style="4" customWidth="1"/>
    <col min="8449" max="8449" width="22.5" style="4" customWidth="1"/>
    <col min="8450" max="8450" width="25.5" style="4" customWidth="1"/>
    <col min="8451" max="8451" width="10" style="4" customWidth="1"/>
    <col min="8452" max="8452" width="15.33203125" style="4" customWidth="1"/>
    <col min="8453" max="8457" width="0" style="4" hidden="1" customWidth="1"/>
    <col min="8458" max="8458" width="13.83203125" style="4" customWidth="1"/>
    <col min="8459" max="8459" width="20.5" style="4" customWidth="1"/>
    <col min="8460" max="8699" width="11.5" style="4"/>
    <col min="8700" max="8700" width="14.5" style="4" customWidth="1"/>
    <col min="8701" max="8701" width="22.1640625" style="4" customWidth="1"/>
    <col min="8702" max="8702" width="16.83203125" style="4" customWidth="1"/>
    <col min="8703" max="8703" width="22.6640625" style="4" customWidth="1"/>
    <col min="8704" max="8704" width="20.33203125" style="4" customWidth="1"/>
    <col min="8705" max="8705" width="22.5" style="4" customWidth="1"/>
    <col min="8706" max="8706" width="25.5" style="4" customWidth="1"/>
    <col min="8707" max="8707" width="10" style="4" customWidth="1"/>
    <col min="8708" max="8708" width="15.33203125" style="4" customWidth="1"/>
    <col min="8709" max="8713" width="0" style="4" hidden="1" customWidth="1"/>
    <col min="8714" max="8714" width="13.83203125" style="4" customWidth="1"/>
    <col min="8715" max="8715" width="20.5" style="4" customWidth="1"/>
    <col min="8716" max="8955" width="11.5" style="4"/>
    <col min="8956" max="8956" width="14.5" style="4" customWidth="1"/>
    <col min="8957" max="8957" width="22.1640625" style="4" customWidth="1"/>
    <col min="8958" max="8958" width="16.83203125" style="4" customWidth="1"/>
    <col min="8959" max="8959" width="22.6640625" style="4" customWidth="1"/>
    <col min="8960" max="8960" width="20.33203125" style="4" customWidth="1"/>
    <col min="8961" max="8961" width="22.5" style="4" customWidth="1"/>
    <col min="8962" max="8962" width="25.5" style="4" customWidth="1"/>
    <col min="8963" max="8963" width="10" style="4" customWidth="1"/>
    <col min="8964" max="8964" width="15.33203125" style="4" customWidth="1"/>
    <col min="8965" max="8969" width="0" style="4" hidden="1" customWidth="1"/>
    <col min="8970" max="8970" width="13.83203125" style="4" customWidth="1"/>
    <col min="8971" max="8971" width="20.5" style="4" customWidth="1"/>
    <col min="8972" max="9211" width="11.5" style="4"/>
    <col min="9212" max="9212" width="14.5" style="4" customWidth="1"/>
    <col min="9213" max="9213" width="22.1640625" style="4" customWidth="1"/>
    <col min="9214" max="9214" width="16.83203125" style="4" customWidth="1"/>
    <col min="9215" max="9215" width="22.6640625" style="4" customWidth="1"/>
    <col min="9216" max="9216" width="20.33203125" style="4" customWidth="1"/>
    <col min="9217" max="9217" width="22.5" style="4" customWidth="1"/>
    <col min="9218" max="9218" width="25.5" style="4" customWidth="1"/>
    <col min="9219" max="9219" width="10" style="4" customWidth="1"/>
    <col min="9220" max="9220" width="15.33203125" style="4" customWidth="1"/>
    <col min="9221" max="9225" width="0" style="4" hidden="1" customWidth="1"/>
    <col min="9226" max="9226" width="13.83203125" style="4" customWidth="1"/>
    <col min="9227" max="9227" width="20.5" style="4" customWidth="1"/>
    <col min="9228" max="9467" width="11.5" style="4"/>
    <col min="9468" max="9468" width="14.5" style="4" customWidth="1"/>
    <col min="9469" max="9469" width="22.1640625" style="4" customWidth="1"/>
    <col min="9470" max="9470" width="16.83203125" style="4" customWidth="1"/>
    <col min="9471" max="9471" width="22.6640625" style="4" customWidth="1"/>
    <col min="9472" max="9472" width="20.33203125" style="4" customWidth="1"/>
    <col min="9473" max="9473" width="22.5" style="4" customWidth="1"/>
    <col min="9474" max="9474" width="25.5" style="4" customWidth="1"/>
    <col min="9475" max="9475" width="10" style="4" customWidth="1"/>
    <col min="9476" max="9476" width="15.33203125" style="4" customWidth="1"/>
    <col min="9477" max="9481" width="0" style="4" hidden="1" customWidth="1"/>
    <col min="9482" max="9482" width="13.83203125" style="4" customWidth="1"/>
    <col min="9483" max="9483" width="20.5" style="4" customWidth="1"/>
    <col min="9484" max="9723" width="11.5" style="4"/>
    <col min="9724" max="9724" width="14.5" style="4" customWidth="1"/>
    <col min="9725" max="9725" width="22.1640625" style="4" customWidth="1"/>
    <col min="9726" max="9726" width="16.83203125" style="4" customWidth="1"/>
    <col min="9727" max="9727" width="22.6640625" style="4" customWidth="1"/>
    <col min="9728" max="9728" width="20.33203125" style="4" customWidth="1"/>
    <col min="9729" max="9729" width="22.5" style="4" customWidth="1"/>
    <col min="9730" max="9730" width="25.5" style="4" customWidth="1"/>
    <col min="9731" max="9731" width="10" style="4" customWidth="1"/>
    <col min="9732" max="9732" width="15.33203125" style="4" customWidth="1"/>
    <col min="9733" max="9737" width="0" style="4" hidden="1" customWidth="1"/>
    <col min="9738" max="9738" width="13.83203125" style="4" customWidth="1"/>
    <col min="9739" max="9739" width="20.5" style="4" customWidth="1"/>
    <col min="9740" max="9979" width="11.5" style="4"/>
    <col min="9980" max="9980" width="14.5" style="4" customWidth="1"/>
    <col min="9981" max="9981" width="22.1640625" style="4" customWidth="1"/>
    <col min="9982" max="9982" width="16.83203125" style="4" customWidth="1"/>
    <col min="9983" max="9983" width="22.6640625" style="4" customWidth="1"/>
    <col min="9984" max="9984" width="20.33203125" style="4" customWidth="1"/>
    <col min="9985" max="9985" width="22.5" style="4" customWidth="1"/>
    <col min="9986" max="9986" width="25.5" style="4" customWidth="1"/>
    <col min="9987" max="9987" width="10" style="4" customWidth="1"/>
    <col min="9988" max="9988" width="15.33203125" style="4" customWidth="1"/>
    <col min="9989" max="9993" width="0" style="4" hidden="1" customWidth="1"/>
    <col min="9994" max="9994" width="13.83203125" style="4" customWidth="1"/>
    <col min="9995" max="9995" width="20.5" style="4" customWidth="1"/>
    <col min="9996" max="10235" width="11.5" style="4"/>
    <col min="10236" max="10236" width="14.5" style="4" customWidth="1"/>
    <col min="10237" max="10237" width="22.1640625" style="4" customWidth="1"/>
    <col min="10238" max="10238" width="16.83203125" style="4" customWidth="1"/>
    <col min="10239" max="10239" width="22.6640625" style="4" customWidth="1"/>
    <col min="10240" max="10240" width="20.33203125" style="4" customWidth="1"/>
    <col min="10241" max="10241" width="22.5" style="4" customWidth="1"/>
    <col min="10242" max="10242" width="25.5" style="4" customWidth="1"/>
    <col min="10243" max="10243" width="10" style="4" customWidth="1"/>
    <col min="10244" max="10244" width="15.33203125" style="4" customWidth="1"/>
    <col min="10245" max="10249" width="0" style="4" hidden="1" customWidth="1"/>
    <col min="10250" max="10250" width="13.83203125" style="4" customWidth="1"/>
    <col min="10251" max="10251" width="20.5" style="4" customWidth="1"/>
    <col min="10252" max="10491" width="11.5" style="4"/>
    <col min="10492" max="10492" width="14.5" style="4" customWidth="1"/>
    <col min="10493" max="10493" width="22.1640625" style="4" customWidth="1"/>
    <col min="10494" max="10494" width="16.83203125" style="4" customWidth="1"/>
    <col min="10495" max="10495" width="22.6640625" style="4" customWidth="1"/>
    <col min="10496" max="10496" width="20.33203125" style="4" customWidth="1"/>
    <col min="10497" max="10497" width="22.5" style="4" customWidth="1"/>
    <col min="10498" max="10498" width="25.5" style="4" customWidth="1"/>
    <col min="10499" max="10499" width="10" style="4" customWidth="1"/>
    <col min="10500" max="10500" width="15.33203125" style="4" customWidth="1"/>
    <col min="10501" max="10505" width="0" style="4" hidden="1" customWidth="1"/>
    <col min="10506" max="10506" width="13.83203125" style="4" customWidth="1"/>
    <col min="10507" max="10507" width="20.5" style="4" customWidth="1"/>
    <col min="10508" max="10747" width="11.5" style="4"/>
    <col min="10748" max="10748" width="14.5" style="4" customWidth="1"/>
    <col min="10749" max="10749" width="22.1640625" style="4" customWidth="1"/>
    <col min="10750" max="10750" width="16.83203125" style="4" customWidth="1"/>
    <col min="10751" max="10751" width="22.6640625" style="4" customWidth="1"/>
    <col min="10752" max="10752" width="20.33203125" style="4" customWidth="1"/>
    <col min="10753" max="10753" width="22.5" style="4" customWidth="1"/>
    <col min="10754" max="10754" width="25.5" style="4" customWidth="1"/>
    <col min="10755" max="10755" width="10" style="4" customWidth="1"/>
    <col min="10756" max="10756" width="15.33203125" style="4" customWidth="1"/>
    <col min="10757" max="10761" width="0" style="4" hidden="1" customWidth="1"/>
    <col min="10762" max="10762" width="13.83203125" style="4" customWidth="1"/>
    <col min="10763" max="10763" width="20.5" style="4" customWidth="1"/>
    <col min="10764" max="11003" width="11.5" style="4"/>
    <col min="11004" max="11004" width="14.5" style="4" customWidth="1"/>
    <col min="11005" max="11005" width="22.1640625" style="4" customWidth="1"/>
    <col min="11006" max="11006" width="16.83203125" style="4" customWidth="1"/>
    <col min="11007" max="11007" width="22.6640625" style="4" customWidth="1"/>
    <col min="11008" max="11008" width="20.33203125" style="4" customWidth="1"/>
    <col min="11009" max="11009" width="22.5" style="4" customWidth="1"/>
    <col min="11010" max="11010" width="25.5" style="4" customWidth="1"/>
    <col min="11011" max="11011" width="10" style="4" customWidth="1"/>
    <col min="11012" max="11012" width="15.33203125" style="4" customWidth="1"/>
    <col min="11013" max="11017" width="0" style="4" hidden="1" customWidth="1"/>
    <col min="11018" max="11018" width="13.83203125" style="4" customWidth="1"/>
    <col min="11019" max="11019" width="20.5" style="4" customWidth="1"/>
    <col min="11020" max="11259" width="11.5" style="4"/>
    <col min="11260" max="11260" width="14.5" style="4" customWidth="1"/>
    <col min="11261" max="11261" width="22.1640625" style="4" customWidth="1"/>
    <col min="11262" max="11262" width="16.83203125" style="4" customWidth="1"/>
    <col min="11263" max="11263" width="22.6640625" style="4" customWidth="1"/>
    <col min="11264" max="11264" width="20.33203125" style="4" customWidth="1"/>
    <col min="11265" max="11265" width="22.5" style="4" customWidth="1"/>
    <col min="11266" max="11266" width="25.5" style="4" customWidth="1"/>
    <col min="11267" max="11267" width="10" style="4" customWidth="1"/>
    <col min="11268" max="11268" width="15.33203125" style="4" customWidth="1"/>
    <col min="11269" max="11273" width="0" style="4" hidden="1" customWidth="1"/>
    <col min="11274" max="11274" width="13.83203125" style="4" customWidth="1"/>
    <col min="11275" max="11275" width="20.5" style="4" customWidth="1"/>
    <col min="11276" max="11515" width="11.5" style="4"/>
    <col min="11516" max="11516" width="14.5" style="4" customWidth="1"/>
    <col min="11517" max="11517" width="22.1640625" style="4" customWidth="1"/>
    <col min="11518" max="11518" width="16.83203125" style="4" customWidth="1"/>
    <col min="11519" max="11519" width="22.6640625" style="4" customWidth="1"/>
    <col min="11520" max="11520" width="20.33203125" style="4" customWidth="1"/>
    <col min="11521" max="11521" width="22.5" style="4" customWidth="1"/>
    <col min="11522" max="11522" width="25.5" style="4" customWidth="1"/>
    <col min="11523" max="11523" width="10" style="4" customWidth="1"/>
    <col min="11524" max="11524" width="15.33203125" style="4" customWidth="1"/>
    <col min="11525" max="11529" width="0" style="4" hidden="1" customWidth="1"/>
    <col min="11530" max="11530" width="13.83203125" style="4" customWidth="1"/>
    <col min="11531" max="11531" width="20.5" style="4" customWidth="1"/>
    <col min="11532" max="11771" width="11.5" style="4"/>
    <col min="11772" max="11772" width="14.5" style="4" customWidth="1"/>
    <col min="11773" max="11773" width="22.1640625" style="4" customWidth="1"/>
    <col min="11774" max="11774" width="16.83203125" style="4" customWidth="1"/>
    <col min="11775" max="11775" width="22.6640625" style="4" customWidth="1"/>
    <col min="11776" max="11776" width="20.33203125" style="4" customWidth="1"/>
    <col min="11777" max="11777" width="22.5" style="4" customWidth="1"/>
    <col min="11778" max="11778" width="25.5" style="4" customWidth="1"/>
    <col min="11779" max="11779" width="10" style="4" customWidth="1"/>
    <col min="11780" max="11780" width="15.33203125" style="4" customWidth="1"/>
    <col min="11781" max="11785" width="0" style="4" hidden="1" customWidth="1"/>
    <col min="11786" max="11786" width="13.83203125" style="4" customWidth="1"/>
    <col min="11787" max="11787" width="20.5" style="4" customWidth="1"/>
    <col min="11788" max="12027" width="11.5" style="4"/>
    <col min="12028" max="12028" width="14.5" style="4" customWidth="1"/>
    <col min="12029" max="12029" width="22.1640625" style="4" customWidth="1"/>
    <col min="12030" max="12030" width="16.83203125" style="4" customWidth="1"/>
    <col min="12031" max="12031" width="22.6640625" style="4" customWidth="1"/>
    <col min="12032" max="12032" width="20.33203125" style="4" customWidth="1"/>
    <col min="12033" max="12033" width="22.5" style="4" customWidth="1"/>
    <col min="12034" max="12034" width="25.5" style="4" customWidth="1"/>
    <col min="12035" max="12035" width="10" style="4" customWidth="1"/>
    <col min="12036" max="12036" width="15.33203125" style="4" customWidth="1"/>
    <col min="12037" max="12041" width="0" style="4" hidden="1" customWidth="1"/>
    <col min="12042" max="12042" width="13.83203125" style="4" customWidth="1"/>
    <col min="12043" max="12043" width="20.5" style="4" customWidth="1"/>
    <col min="12044" max="12283" width="11.5" style="4"/>
    <col min="12284" max="12284" width="14.5" style="4" customWidth="1"/>
    <col min="12285" max="12285" width="22.1640625" style="4" customWidth="1"/>
    <col min="12286" max="12286" width="16.83203125" style="4" customWidth="1"/>
    <col min="12287" max="12287" width="22.6640625" style="4" customWidth="1"/>
    <col min="12288" max="12288" width="20.33203125" style="4" customWidth="1"/>
    <col min="12289" max="12289" width="22.5" style="4" customWidth="1"/>
    <col min="12290" max="12290" width="25.5" style="4" customWidth="1"/>
    <col min="12291" max="12291" width="10" style="4" customWidth="1"/>
    <col min="12292" max="12292" width="15.33203125" style="4" customWidth="1"/>
    <col min="12293" max="12297" width="0" style="4" hidden="1" customWidth="1"/>
    <col min="12298" max="12298" width="13.83203125" style="4" customWidth="1"/>
    <col min="12299" max="12299" width="20.5" style="4" customWidth="1"/>
    <col min="12300" max="12539" width="11.5" style="4"/>
    <col min="12540" max="12540" width="14.5" style="4" customWidth="1"/>
    <col min="12541" max="12541" width="22.1640625" style="4" customWidth="1"/>
    <col min="12542" max="12542" width="16.83203125" style="4" customWidth="1"/>
    <col min="12543" max="12543" width="22.6640625" style="4" customWidth="1"/>
    <col min="12544" max="12544" width="20.33203125" style="4" customWidth="1"/>
    <col min="12545" max="12545" width="22.5" style="4" customWidth="1"/>
    <col min="12546" max="12546" width="25.5" style="4" customWidth="1"/>
    <col min="12547" max="12547" width="10" style="4" customWidth="1"/>
    <col min="12548" max="12548" width="15.33203125" style="4" customWidth="1"/>
    <col min="12549" max="12553" width="0" style="4" hidden="1" customWidth="1"/>
    <col min="12554" max="12554" width="13.83203125" style="4" customWidth="1"/>
    <col min="12555" max="12555" width="20.5" style="4" customWidth="1"/>
    <col min="12556" max="12795" width="11.5" style="4"/>
    <col min="12796" max="12796" width="14.5" style="4" customWidth="1"/>
    <col min="12797" max="12797" width="22.1640625" style="4" customWidth="1"/>
    <col min="12798" max="12798" width="16.83203125" style="4" customWidth="1"/>
    <col min="12799" max="12799" width="22.6640625" style="4" customWidth="1"/>
    <col min="12800" max="12800" width="20.33203125" style="4" customWidth="1"/>
    <col min="12801" max="12801" width="22.5" style="4" customWidth="1"/>
    <col min="12802" max="12802" width="25.5" style="4" customWidth="1"/>
    <col min="12803" max="12803" width="10" style="4" customWidth="1"/>
    <col min="12804" max="12804" width="15.33203125" style="4" customWidth="1"/>
    <col min="12805" max="12809" width="0" style="4" hidden="1" customWidth="1"/>
    <col min="12810" max="12810" width="13.83203125" style="4" customWidth="1"/>
    <col min="12811" max="12811" width="20.5" style="4" customWidth="1"/>
    <col min="12812" max="13051" width="11.5" style="4"/>
    <col min="13052" max="13052" width="14.5" style="4" customWidth="1"/>
    <col min="13053" max="13053" width="22.1640625" style="4" customWidth="1"/>
    <col min="13054" max="13054" width="16.83203125" style="4" customWidth="1"/>
    <col min="13055" max="13055" width="22.6640625" style="4" customWidth="1"/>
    <col min="13056" max="13056" width="20.33203125" style="4" customWidth="1"/>
    <col min="13057" max="13057" width="22.5" style="4" customWidth="1"/>
    <col min="13058" max="13058" width="25.5" style="4" customWidth="1"/>
    <col min="13059" max="13059" width="10" style="4" customWidth="1"/>
    <col min="13060" max="13060" width="15.33203125" style="4" customWidth="1"/>
    <col min="13061" max="13065" width="0" style="4" hidden="1" customWidth="1"/>
    <col min="13066" max="13066" width="13.83203125" style="4" customWidth="1"/>
    <col min="13067" max="13067" width="20.5" style="4" customWidth="1"/>
    <col min="13068" max="13307" width="11.5" style="4"/>
    <col min="13308" max="13308" width="14.5" style="4" customWidth="1"/>
    <col min="13309" max="13309" width="22.1640625" style="4" customWidth="1"/>
    <col min="13310" max="13310" width="16.83203125" style="4" customWidth="1"/>
    <col min="13311" max="13311" width="22.6640625" style="4" customWidth="1"/>
    <col min="13312" max="13312" width="20.33203125" style="4" customWidth="1"/>
    <col min="13313" max="13313" width="22.5" style="4" customWidth="1"/>
    <col min="13314" max="13314" width="25.5" style="4" customWidth="1"/>
    <col min="13315" max="13315" width="10" style="4" customWidth="1"/>
    <col min="13316" max="13316" width="15.33203125" style="4" customWidth="1"/>
    <col min="13317" max="13321" width="0" style="4" hidden="1" customWidth="1"/>
    <col min="13322" max="13322" width="13.83203125" style="4" customWidth="1"/>
    <col min="13323" max="13323" width="20.5" style="4" customWidth="1"/>
    <col min="13324" max="13563" width="11.5" style="4"/>
    <col min="13564" max="13564" width="14.5" style="4" customWidth="1"/>
    <col min="13565" max="13565" width="22.1640625" style="4" customWidth="1"/>
    <col min="13566" max="13566" width="16.83203125" style="4" customWidth="1"/>
    <col min="13567" max="13567" width="22.6640625" style="4" customWidth="1"/>
    <col min="13568" max="13568" width="20.33203125" style="4" customWidth="1"/>
    <col min="13569" max="13569" width="22.5" style="4" customWidth="1"/>
    <col min="13570" max="13570" width="25.5" style="4" customWidth="1"/>
    <col min="13571" max="13571" width="10" style="4" customWidth="1"/>
    <col min="13572" max="13572" width="15.33203125" style="4" customWidth="1"/>
    <col min="13573" max="13577" width="0" style="4" hidden="1" customWidth="1"/>
    <col min="13578" max="13578" width="13.83203125" style="4" customWidth="1"/>
    <col min="13579" max="13579" width="20.5" style="4" customWidth="1"/>
    <col min="13580" max="13819" width="11.5" style="4"/>
    <col min="13820" max="13820" width="14.5" style="4" customWidth="1"/>
    <col min="13821" max="13821" width="22.1640625" style="4" customWidth="1"/>
    <col min="13822" max="13822" width="16.83203125" style="4" customWidth="1"/>
    <col min="13823" max="13823" width="22.6640625" style="4" customWidth="1"/>
    <col min="13824" max="13824" width="20.33203125" style="4" customWidth="1"/>
    <col min="13825" max="13825" width="22.5" style="4" customWidth="1"/>
    <col min="13826" max="13826" width="25.5" style="4" customWidth="1"/>
    <col min="13827" max="13827" width="10" style="4" customWidth="1"/>
    <col min="13828" max="13828" width="15.33203125" style="4" customWidth="1"/>
    <col min="13829" max="13833" width="0" style="4" hidden="1" customWidth="1"/>
    <col min="13834" max="13834" width="13.83203125" style="4" customWidth="1"/>
    <col min="13835" max="13835" width="20.5" style="4" customWidth="1"/>
    <col min="13836" max="14075" width="11.5" style="4"/>
    <col min="14076" max="14076" width="14.5" style="4" customWidth="1"/>
    <col min="14077" max="14077" width="22.1640625" style="4" customWidth="1"/>
    <col min="14078" max="14078" width="16.83203125" style="4" customWidth="1"/>
    <col min="14079" max="14079" width="22.6640625" style="4" customWidth="1"/>
    <col min="14080" max="14080" width="20.33203125" style="4" customWidth="1"/>
    <col min="14081" max="14081" width="22.5" style="4" customWidth="1"/>
    <col min="14082" max="14082" width="25.5" style="4" customWidth="1"/>
    <col min="14083" max="14083" width="10" style="4" customWidth="1"/>
    <col min="14084" max="14084" width="15.33203125" style="4" customWidth="1"/>
    <col min="14085" max="14089" width="0" style="4" hidden="1" customWidth="1"/>
    <col min="14090" max="14090" width="13.83203125" style="4" customWidth="1"/>
    <col min="14091" max="14091" width="20.5" style="4" customWidth="1"/>
    <col min="14092" max="14331" width="11.5" style="4"/>
    <col min="14332" max="14332" width="14.5" style="4" customWidth="1"/>
    <col min="14333" max="14333" width="22.1640625" style="4" customWidth="1"/>
    <col min="14334" max="14334" width="16.83203125" style="4" customWidth="1"/>
    <col min="14335" max="14335" width="22.6640625" style="4" customWidth="1"/>
    <col min="14336" max="14336" width="20.33203125" style="4" customWidth="1"/>
    <col min="14337" max="14337" width="22.5" style="4" customWidth="1"/>
    <col min="14338" max="14338" width="25.5" style="4" customWidth="1"/>
    <col min="14339" max="14339" width="10" style="4" customWidth="1"/>
    <col min="14340" max="14340" width="15.33203125" style="4" customWidth="1"/>
    <col min="14341" max="14345" width="0" style="4" hidden="1" customWidth="1"/>
    <col min="14346" max="14346" width="13.83203125" style="4" customWidth="1"/>
    <col min="14347" max="14347" width="20.5" style="4" customWidth="1"/>
    <col min="14348" max="14587" width="11.5" style="4"/>
    <col min="14588" max="14588" width="14.5" style="4" customWidth="1"/>
    <col min="14589" max="14589" width="22.1640625" style="4" customWidth="1"/>
    <col min="14590" max="14590" width="16.83203125" style="4" customWidth="1"/>
    <col min="14591" max="14591" width="22.6640625" style="4" customWidth="1"/>
    <col min="14592" max="14592" width="20.33203125" style="4" customWidth="1"/>
    <col min="14593" max="14593" width="22.5" style="4" customWidth="1"/>
    <col min="14594" max="14594" width="25.5" style="4" customWidth="1"/>
    <col min="14595" max="14595" width="10" style="4" customWidth="1"/>
    <col min="14596" max="14596" width="15.33203125" style="4" customWidth="1"/>
    <col min="14597" max="14601" width="0" style="4" hidden="1" customWidth="1"/>
    <col min="14602" max="14602" width="13.83203125" style="4" customWidth="1"/>
    <col min="14603" max="14603" width="20.5" style="4" customWidth="1"/>
    <col min="14604" max="14843" width="11.5" style="4"/>
    <col min="14844" max="14844" width="14.5" style="4" customWidth="1"/>
    <col min="14845" max="14845" width="22.1640625" style="4" customWidth="1"/>
    <col min="14846" max="14846" width="16.83203125" style="4" customWidth="1"/>
    <col min="14847" max="14847" width="22.6640625" style="4" customWidth="1"/>
    <col min="14848" max="14848" width="20.33203125" style="4" customWidth="1"/>
    <col min="14849" max="14849" width="22.5" style="4" customWidth="1"/>
    <col min="14850" max="14850" width="25.5" style="4" customWidth="1"/>
    <col min="14851" max="14851" width="10" style="4" customWidth="1"/>
    <col min="14852" max="14852" width="15.33203125" style="4" customWidth="1"/>
    <col min="14853" max="14857" width="0" style="4" hidden="1" customWidth="1"/>
    <col min="14858" max="14858" width="13.83203125" style="4" customWidth="1"/>
    <col min="14859" max="14859" width="20.5" style="4" customWidth="1"/>
    <col min="14860" max="15099" width="11.5" style="4"/>
    <col min="15100" max="15100" width="14.5" style="4" customWidth="1"/>
    <col min="15101" max="15101" width="22.1640625" style="4" customWidth="1"/>
    <col min="15102" max="15102" width="16.83203125" style="4" customWidth="1"/>
    <col min="15103" max="15103" width="22.6640625" style="4" customWidth="1"/>
    <col min="15104" max="15104" width="20.33203125" style="4" customWidth="1"/>
    <col min="15105" max="15105" width="22.5" style="4" customWidth="1"/>
    <col min="15106" max="15106" width="25.5" style="4" customWidth="1"/>
    <col min="15107" max="15107" width="10" style="4" customWidth="1"/>
    <col min="15108" max="15108" width="15.33203125" style="4" customWidth="1"/>
    <col min="15109" max="15113" width="0" style="4" hidden="1" customWidth="1"/>
    <col min="15114" max="15114" width="13.83203125" style="4" customWidth="1"/>
    <col min="15115" max="15115" width="20.5" style="4" customWidth="1"/>
    <col min="15116" max="15355" width="11.5" style="4"/>
    <col min="15356" max="15356" width="14.5" style="4" customWidth="1"/>
    <col min="15357" max="15357" width="22.1640625" style="4" customWidth="1"/>
    <col min="15358" max="15358" width="16.83203125" style="4" customWidth="1"/>
    <col min="15359" max="15359" width="22.6640625" style="4" customWidth="1"/>
    <col min="15360" max="15360" width="20.33203125" style="4" customWidth="1"/>
    <col min="15361" max="15361" width="22.5" style="4" customWidth="1"/>
    <col min="15362" max="15362" width="25.5" style="4" customWidth="1"/>
    <col min="15363" max="15363" width="10" style="4" customWidth="1"/>
    <col min="15364" max="15364" width="15.33203125" style="4" customWidth="1"/>
    <col min="15365" max="15369" width="0" style="4" hidden="1" customWidth="1"/>
    <col min="15370" max="15370" width="13.83203125" style="4" customWidth="1"/>
    <col min="15371" max="15371" width="20.5" style="4" customWidth="1"/>
    <col min="15372" max="15611" width="11.5" style="4"/>
    <col min="15612" max="15612" width="14.5" style="4" customWidth="1"/>
    <col min="15613" max="15613" width="22.1640625" style="4" customWidth="1"/>
    <col min="15614" max="15614" width="16.83203125" style="4" customWidth="1"/>
    <col min="15615" max="15615" width="22.6640625" style="4" customWidth="1"/>
    <col min="15616" max="15616" width="20.33203125" style="4" customWidth="1"/>
    <col min="15617" max="15617" width="22.5" style="4" customWidth="1"/>
    <col min="15618" max="15618" width="25.5" style="4" customWidth="1"/>
    <col min="15619" max="15619" width="10" style="4" customWidth="1"/>
    <col min="15620" max="15620" width="15.33203125" style="4" customWidth="1"/>
    <col min="15621" max="15625" width="0" style="4" hidden="1" customWidth="1"/>
    <col min="15626" max="15626" width="13.83203125" style="4" customWidth="1"/>
    <col min="15627" max="15627" width="20.5" style="4" customWidth="1"/>
    <col min="15628" max="15867" width="11.5" style="4"/>
    <col min="15868" max="15868" width="14.5" style="4" customWidth="1"/>
    <col min="15869" max="15869" width="22.1640625" style="4" customWidth="1"/>
    <col min="15870" max="15870" width="16.83203125" style="4" customWidth="1"/>
    <col min="15871" max="15871" width="22.6640625" style="4" customWidth="1"/>
    <col min="15872" max="15872" width="20.33203125" style="4" customWidth="1"/>
    <col min="15873" max="15873" width="22.5" style="4" customWidth="1"/>
    <col min="15874" max="15874" width="25.5" style="4" customWidth="1"/>
    <col min="15875" max="15875" width="10" style="4" customWidth="1"/>
    <col min="15876" max="15876" width="15.33203125" style="4" customWidth="1"/>
    <col min="15877" max="15881" width="0" style="4" hidden="1" customWidth="1"/>
    <col min="15882" max="15882" width="13.83203125" style="4" customWidth="1"/>
    <col min="15883" max="15883" width="20.5" style="4" customWidth="1"/>
    <col min="15884" max="16123" width="11.5" style="4"/>
    <col min="16124" max="16124" width="14.5" style="4" customWidth="1"/>
    <col min="16125" max="16125" width="22.1640625" style="4" customWidth="1"/>
    <col min="16126" max="16126" width="16.83203125" style="4" customWidth="1"/>
    <col min="16127" max="16127" width="22.6640625" style="4" customWidth="1"/>
    <col min="16128" max="16128" width="20.33203125" style="4" customWidth="1"/>
    <col min="16129" max="16129" width="22.5" style="4" customWidth="1"/>
    <col min="16130" max="16130" width="25.5" style="4" customWidth="1"/>
    <col min="16131" max="16131" width="10" style="4" customWidth="1"/>
    <col min="16132" max="16132" width="15.33203125" style="4" customWidth="1"/>
    <col min="16133" max="16137" width="0" style="4" hidden="1" customWidth="1"/>
    <col min="16138" max="16138" width="13.83203125" style="4" customWidth="1"/>
    <col min="16139" max="16139" width="20.5" style="4" customWidth="1"/>
    <col min="16140" max="16382" width="11.5" style="4"/>
    <col min="16383" max="16384" width="11.5" style="4" customWidth="1"/>
  </cols>
  <sheetData>
    <row r="1" spans="1:14" s="1" customFormat="1" ht="21.75" customHeight="1" x14ac:dyDescent="0.2">
      <c r="A1" s="455"/>
      <c r="B1" s="468"/>
      <c r="C1" s="469"/>
      <c r="D1" s="491" t="s">
        <v>15</v>
      </c>
      <c r="E1" s="492"/>
      <c r="F1" s="492"/>
      <c r="G1" s="492"/>
      <c r="H1" s="492"/>
      <c r="I1" s="492"/>
      <c r="J1" s="492"/>
      <c r="K1" s="492"/>
      <c r="L1" s="492"/>
      <c r="M1" s="545" t="s">
        <v>0</v>
      </c>
      <c r="N1" s="546"/>
    </row>
    <row r="2" spans="1:14" s="1" customFormat="1" ht="21.75" customHeight="1" x14ac:dyDescent="0.2">
      <c r="A2" s="455"/>
      <c r="B2" s="470"/>
      <c r="C2" s="471"/>
      <c r="D2" s="494"/>
      <c r="E2" s="495"/>
      <c r="F2" s="495"/>
      <c r="G2" s="495"/>
      <c r="H2" s="495"/>
      <c r="I2" s="495"/>
      <c r="J2" s="495"/>
      <c r="K2" s="495"/>
      <c r="L2" s="495"/>
      <c r="M2" s="547" t="s">
        <v>727</v>
      </c>
      <c r="N2" s="548"/>
    </row>
    <row r="3" spans="1:14" s="1" customFormat="1" ht="21.75" customHeight="1" x14ac:dyDescent="0.2">
      <c r="A3" s="455"/>
      <c r="B3" s="470"/>
      <c r="C3" s="471"/>
      <c r="D3" s="494"/>
      <c r="E3" s="495"/>
      <c r="F3" s="495"/>
      <c r="G3" s="495"/>
      <c r="H3" s="495"/>
      <c r="I3" s="495"/>
      <c r="J3" s="495"/>
      <c r="K3" s="495"/>
      <c r="L3" s="495"/>
      <c r="M3" s="547" t="s">
        <v>102</v>
      </c>
      <c r="N3" s="548"/>
    </row>
    <row r="4" spans="1:14" s="1" customFormat="1" ht="21.75" customHeight="1" thickBot="1" x14ac:dyDescent="0.25">
      <c r="A4" s="455"/>
      <c r="B4" s="472"/>
      <c r="C4" s="473"/>
      <c r="D4" s="497"/>
      <c r="E4" s="498"/>
      <c r="F4" s="498"/>
      <c r="G4" s="498"/>
      <c r="H4" s="498"/>
      <c r="I4" s="498"/>
      <c r="J4" s="498"/>
      <c r="K4" s="498"/>
      <c r="L4" s="498"/>
      <c r="M4" s="555" t="s">
        <v>1</v>
      </c>
      <c r="N4" s="556"/>
    </row>
    <row r="5" spans="1:14" s="1" customFormat="1" ht="28.5" customHeight="1" thickBot="1" x14ac:dyDescent="0.25">
      <c r="A5" s="455"/>
      <c r="B5" s="456"/>
      <c r="C5" s="456"/>
      <c r="D5" s="456"/>
      <c r="E5" s="456"/>
      <c r="F5" s="456"/>
      <c r="G5" s="456"/>
      <c r="H5" s="456"/>
      <c r="I5" s="456"/>
      <c r="J5" s="456"/>
      <c r="K5" s="456"/>
      <c r="L5" s="456"/>
      <c r="M5" s="456"/>
      <c r="N5" s="456"/>
    </row>
    <row r="6" spans="1:14" s="1" customFormat="1" ht="28.5" customHeight="1" thickBot="1" x14ac:dyDescent="0.25">
      <c r="A6" s="455"/>
      <c r="B6" s="463" t="s">
        <v>690</v>
      </c>
      <c r="C6" s="464"/>
      <c r="D6" s="464"/>
      <c r="E6" s="464"/>
      <c r="F6" s="464"/>
      <c r="G6" s="464"/>
      <c r="H6" s="464"/>
      <c r="I6" s="464"/>
      <c r="J6" s="464"/>
      <c r="K6" s="464"/>
      <c r="L6" s="464"/>
      <c r="M6" s="464"/>
      <c r="N6" s="465"/>
    </row>
    <row r="7" spans="1:14" s="1" customFormat="1" ht="28.5" customHeight="1" thickBot="1" x14ac:dyDescent="0.25">
      <c r="A7" s="455"/>
      <c r="B7" s="463" t="s">
        <v>222</v>
      </c>
      <c r="C7" s="464"/>
      <c r="D7" s="464"/>
      <c r="E7" s="464"/>
      <c r="F7" s="464"/>
      <c r="G7" s="464"/>
      <c r="H7" s="464"/>
      <c r="I7" s="464"/>
      <c r="J7" s="464"/>
      <c r="K7" s="464"/>
      <c r="L7" s="464"/>
      <c r="M7" s="464"/>
      <c r="N7" s="465"/>
    </row>
    <row r="8" spans="1:14" s="2" customFormat="1" ht="28.5" customHeight="1" thickBot="1" x14ac:dyDescent="0.25">
      <c r="A8" s="455"/>
      <c r="B8" s="463" t="s">
        <v>689</v>
      </c>
      <c r="C8" s="464"/>
      <c r="D8" s="464"/>
      <c r="E8" s="464"/>
      <c r="F8" s="464"/>
      <c r="G8" s="464"/>
      <c r="H8" s="464"/>
      <c r="I8" s="464"/>
      <c r="J8" s="464"/>
      <c r="K8" s="464"/>
      <c r="L8" s="464"/>
      <c r="M8" s="464"/>
      <c r="N8" s="465"/>
    </row>
    <row r="9" spans="1:14" s="1" customFormat="1" ht="28.5" customHeight="1" thickBot="1" x14ac:dyDescent="0.25">
      <c r="A9" s="455"/>
      <c r="B9" s="508"/>
      <c r="C9" s="508"/>
      <c r="D9" s="508"/>
      <c r="E9" s="508"/>
      <c r="F9" s="508"/>
      <c r="G9" s="508"/>
      <c r="H9" s="508"/>
      <c r="I9" s="508"/>
      <c r="J9" s="508"/>
      <c r="K9" s="508"/>
      <c r="L9" s="508"/>
      <c r="M9" s="508"/>
      <c r="N9" s="508"/>
    </row>
    <row r="10" spans="1:14" s="1" customFormat="1" ht="28.5" customHeight="1" thickBot="1" x14ac:dyDescent="0.25">
      <c r="A10" s="455"/>
      <c r="B10" s="458" t="s">
        <v>205</v>
      </c>
      <c r="C10" s="460" t="s">
        <v>3</v>
      </c>
      <c r="D10" s="460" t="s">
        <v>22</v>
      </c>
      <c r="E10" s="460" t="s">
        <v>4</v>
      </c>
      <c r="F10" s="460" t="s">
        <v>10</v>
      </c>
      <c r="G10" s="460" t="s">
        <v>312</v>
      </c>
      <c r="H10" s="299" t="s">
        <v>729</v>
      </c>
      <c r="I10" s="299" t="s">
        <v>729</v>
      </c>
      <c r="J10" s="299" t="s">
        <v>729</v>
      </c>
      <c r="K10" s="299" t="s">
        <v>729</v>
      </c>
      <c r="L10" s="466" t="s">
        <v>9</v>
      </c>
      <c r="M10" s="466" t="s">
        <v>7</v>
      </c>
      <c r="N10" s="466" t="s">
        <v>521</v>
      </c>
    </row>
    <row r="11" spans="1:14" s="3" customFormat="1" ht="37" customHeight="1" thickBot="1" x14ac:dyDescent="0.25">
      <c r="A11" s="455"/>
      <c r="B11" s="575"/>
      <c r="C11" s="462"/>
      <c r="D11" s="462"/>
      <c r="E11" s="462"/>
      <c r="F11" s="462"/>
      <c r="G11" s="462"/>
      <c r="H11" s="300" t="s">
        <v>730</v>
      </c>
      <c r="I11" s="300" t="s">
        <v>748</v>
      </c>
      <c r="J11" s="300" t="s">
        <v>773</v>
      </c>
      <c r="K11" s="300" t="s">
        <v>785</v>
      </c>
      <c r="L11" s="467"/>
      <c r="M11" s="467"/>
      <c r="N11" s="467"/>
    </row>
    <row r="12" spans="1:14" s="7" customFormat="1" ht="67" customHeight="1" x14ac:dyDescent="0.2">
      <c r="A12" s="455"/>
      <c r="B12" s="574" t="s">
        <v>245</v>
      </c>
      <c r="C12" s="288" t="s">
        <v>281</v>
      </c>
      <c r="D12" s="408" t="s">
        <v>356</v>
      </c>
      <c r="E12" s="409" t="s">
        <v>466</v>
      </c>
      <c r="F12" s="409" t="s">
        <v>197</v>
      </c>
      <c r="G12" s="410" t="s">
        <v>175</v>
      </c>
      <c r="H12" s="411">
        <v>0.25</v>
      </c>
      <c r="I12" s="411">
        <v>0.25</v>
      </c>
      <c r="J12" s="412">
        <v>0.5</v>
      </c>
      <c r="K12" s="412">
        <v>1</v>
      </c>
      <c r="L12" s="289">
        <v>45291</v>
      </c>
      <c r="M12" s="409" t="s">
        <v>183</v>
      </c>
      <c r="N12" s="413" t="s">
        <v>734</v>
      </c>
    </row>
    <row r="13" spans="1:14" s="7" customFormat="1" ht="91" customHeight="1" x14ac:dyDescent="0.2">
      <c r="A13" s="455"/>
      <c r="B13" s="558"/>
      <c r="C13" s="562" t="s">
        <v>278</v>
      </c>
      <c r="D13" s="562" t="s">
        <v>277</v>
      </c>
      <c r="E13" s="157" t="s">
        <v>467</v>
      </c>
      <c r="F13" s="91" t="s">
        <v>359</v>
      </c>
      <c r="G13" s="128">
        <v>1</v>
      </c>
      <c r="H13" s="109">
        <v>1</v>
      </c>
      <c r="I13" s="109">
        <v>1</v>
      </c>
      <c r="J13" s="373">
        <v>1</v>
      </c>
      <c r="K13" s="373">
        <v>1</v>
      </c>
      <c r="L13" s="278">
        <v>45291</v>
      </c>
      <c r="M13" s="181" t="s">
        <v>357</v>
      </c>
      <c r="N13" s="170"/>
    </row>
    <row r="14" spans="1:14" s="7" customFormat="1" ht="112" customHeight="1" x14ac:dyDescent="0.2">
      <c r="A14" s="455"/>
      <c r="B14" s="558"/>
      <c r="C14" s="562"/>
      <c r="D14" s="562"/>
      <c r="E14" s="157" t="s">
        <v>468</v>
      </c>
      <c r="F14" s="324" t="s">
        <v>593</v>
      </c>
      <c r="G14" s="142">
        <v>0.7</v>
      </c>
      <c r="H14" s="142" t="s">
        <v>728</v>
      </c>
      <c r="I14" s="144">
        <f>3/6</f>
        <v>0.5</v>
      </c>
      <c r="J14" s="144">
        <f>3/6</f>
        <v>0.5</v>
      </c>
      <c r="K14" s="144">
        <f>6/7</f>
        <v>0.8571428571428571</v>
      </c>
      <c r="L14" s="278">
        <v>45291</v>
      </c>
      <c r="M14" s="94" t="s">
        <v>184</v>
      </c>
      <c r="N14" s="170" t="s">
        <v>735</v>
      </c>
    </row>
    <row r="15" spans="1:14" s="7" customFormat="1" ht="94" customHeight="1" x14ac:dyDescent="0.2">
      <c r="A15" s="4"/>
      <c r="B15" s="558"/>
      <c r="C15" s="560" t="s">
        <v>280</v>
      </c>
      <c r="D15" s="560" t="s">
        <v>279</v>
      </c>
      <c r="E15" s="157" t="s">
        <v>358</v>
      </c>
      <c r="F15" s="91" t="s">
        <v>590</v>
      </c>
      <c r="G15" s="128">
        <v>1</v>
      </c>
      <c r="H15" s="109">
        <v>1</v>
      </c>
      <c r="I15" s="109">
        <v>1</v>
      </c>
      <c r="J15" s="359">
        <v>1</v>
      </c>
      <c r="K15" s="359">
        <v>1</v>
      </c>
      <c r="L15" s="278">
        <v>45291</v>
      </c>
      <c r="M15" s="94" t="s">
        <v>184</v>
      </c>
      <c r="N15" s="170"/>
    </row>
    <row r="16" spans="1:14" s="7" customFormat="1" ht="111" customHeight="1" x14ac:dyDescent="0.2">
      <c r="A16" s="4"/>
      <c r="B16" s="558"/>
      <c r="C16" s="560"/>
      <c r="D16" s="560"/>
      <c r="E16" s="157" t="s">
        <v>469</v>
      </c>
      <c r="F16" s="324" t="s">
        <v>594</v>
      </c>
      <c r="G16" s="109">
        <v>0.7</v>
      </c>
      <c r="H16" s="109" t="s">
        <v>728</v>
      </c>
      <c r="I16" s="92">
        <f>1/3</f>
        <v>0.33333333333333331</v>
      </c>
      <c r="J16" s="92">
        <f>2/3</f>
        <v>0.66666666666666663</v>
      </c>
      <c r="K16" s="92">
        <f>3/3</f>
        <v>1</v>
      </c>
      <c r="L16" s="278">
        <v>45291</v>
      </c>
      <c r="M16" s="94" t="s">
        <v>184</v>
      </c>
      <c r="N16" s="170"/>
    </row>
    <row r="17" spans="1:14" s="7" customFormat="1" ht="68.25" customHeight="1" x14ac:dyDescent="0.2">
      <c r="A17" s="4"/>
      <c r="B17" s="558"/>
      <c r="C17" s="560"/>
      <c r="D17" s="560"/>
      <c r="E17" s="157" t="s">
        <v>379</v>
      </c>
      <c r="F17" s="91" t="s">
        <v>599</v>
      </c>
      <c r="G17" s="128">
        <v>1</v>
      </c>
      <c r="H17" s="109">
        <v>1</v>
      </c>
      <c r="I17" s="109">
        <v>1</v>
      </c>
      <c r="J17" s="150">
        <v>1</v>
      </c>
      <c r="K17" s="150">
        <v>1</v>
      </c>
      <c r="L17" s="278">
        <v>45291</v>
      </c>
      <c r="M17" s="94" t="s">
        <v>184</v>
      </c>
      <c r="N17" s="170"/>
    </row>
    <row r="18" spans="1:14" s="7" customFormat="1" ht="127" customHeight="1" x14ac:dyDescent="0.2">
      <c r="B18" s="558"/>
      <c r="C18" s="560"/>
      <c r="D18" s="560"/>
      <c r="E18" s="157" t="s">
        <v>470</v>
      </c>
      <c r="F18" s="324" t="s">
        <v>595</v>
      </c>
      <c r="G18" s="109">
        <v>0.8</v>
      </c>
      <c r="H18" s="109" t="s">
        <v>728</v>
      </c>
      <c r="I18" s="92">
        <f>7/16</f>
        <v>0.4375</v>
      </c>
      <c r="J18" s="92">
        <f>7/11</f>
        <v>0.63636363636363635</v>
      </c>
      <c r="K18" s="92">
        <f>9/11</f>
        <v>0.81818181818181823</v>
      </c>
      <c r="L18" s="278">
        <v>45291</v>
      </c>
      <c r="M18" s="94" t="s">
        <v>184</v>
      </c>
      <c r="N18" s="170"/>
    </row>
    <row r="19" spans="1:14" s="7" customFormat="1" ht="66" customHeight="1" x14ac:dyDescent="0.2">
      <c r="B19" s="558"/>
      <c r="C19" s="560" t="s">
        <v>283</v>
      </c>
      <c r="D19" s="562" t="s">
        <v>64</v>
      </c>
      <c r="E19" s="157" t="s">
        <v>473</v>
      </c>
      <c r="F19" s="96" t="s">
        <v>198</v>
      </c>
      <c r="G19" s="110">
        <v>1</v>
      </c>
      <c r="H19" s="325">
        <v>1</v>
      </c>
      <c r="I19" s="325">
        <v>1</v>
      </c>
      <c r="J19" s="337">
        <v>1</v>
      </c>
      <c r="K19" s="337">
        <v>1</v>
      </c>
      <c r="L19" s="278">
        <v>45291</v>
      </c>
      <c r="M19" s="94" t="s">
        <v>184</v>
      </c>
      <c r="N19" s="170"/>
    </row>
    <row r="20" spans="1:14" s="7" customFormat="1" ht="66" customHeight="1" x14ac:dyDescent="0.2">
      <c r="B20" s="558"/>
      <c r="C20" s="560"/>
      <c r="D20" s="562"/>
      <c r="E20" s="560" t="s">
        <v>474</v>
      </c>
      <c r="F20" s="96" t="s">
        <v>380</v>
      </c>
      <c r="G20" s="110">
        <v>1</v>
      </c>
      <c r="H20" s="325">
        <v>1</v>
      </c>
      <c r="I20" s="325">
        <v>1</v>
      </c>
      <c r="J20" s="150">
        <v>1</v>
      </c>
      <c r="K20" s="150">
        <v>1</v>
      </c>
      <c r="L20" s="278">
        <v>45291</v>
      </c>
      <c r="M20" s="94" t="s">
        <v>184</v>
      </c>
      <c r="N20" s="170"/>
    </row>
    <row r="21" spans="1:14" s="7" customFormat="1" ht="112" customHeight="1" x14ac:dyDescent="0.2">
      <c r="B21" s="558"/>
      <c r="C21" s="560"/>
      <c r="D21" s="562"/>
      <c r="E21" s="560"/>
      <c r="F21" s="324" t="s">
        <v>597</v>
      </c>
      <c r="G21" s="142">
        <v>0.95</v>
      </c>
      <c r="H21" s="142" t="s">
        <v>728</v>
      </c>
      <c r="I21" s="344">
        <f>1/2</f>
        <v>0.5</v>
      </c>
      <c r="J21" s="188">
        <v>0.5</v>
      </c>
      <c r="K21" s="188">
        <v>1</v>
      </c>
      <c r="L21" s="278">
        <v>45291</v>
      </c>
      <c r="M21" s="94" t="s">
        <v>184</v>
      </c>
      <c r="N21" s="170"/>
    </row>
    <row r="22" spans="1:14" ht="50" customHeight="1" x14ac:dyDescent="0.2">
      <c r="B22" s="558"/>
      <c r="C22" s="560" t="s">
        <v>464</v>
      </c>
      <c r="D22" s="560" t="s">
        <v>463</v>
      </c>
      <c r="E22" s="560" t="s">
        <v>471</v>
      </c>
      <c r="F22" s="91" t="s">
        <v>472</v>
      </c>
      <c r="G22" s="110">
        <v>1</v>
      </c>
      <c r="H22" s="325" t="s">
        <v>728</v>
      </c>
      <c r="I22" s="325" t="s">
        <v>728</v>
      </c>
      <c r="J22" s="151" t="s">
        <v>728</v>
      </c>
      <c r="K22" s="448">
        <v>0</v>
      </c>
      <c r="L22" s="278">
        <v>45291</v>
      </c>
      <c r="M22" s="562" t="s">
        <v>598</v>
      </c>
      <c r="N22" s="190"/>
    </row>
    <row r="23" spans="1:14" ht="76" customHeight="1" x14ac:dyDescent="0.2">
      <c r="B23" s="558"/>
      <c r="C23" s="560"/>
      <c r="D23" s="560"/>
      <c r="E23" s="560"/>
      <c r="F23" s="157" t="s">
        <v>465</v>
      </c>
      <c r="G23" s="100">
        <v>1</v>
      </c>
      <c r="H23" s="264" t="s">
        <v>728</v>
      </c>
      <c r="I23" s="264" t="s">
        <v>728</v>
      </c>
      <c r="J23" s="337" t="s">
        <v>728</v>
      </c>
      <c r="K23" s="449">
        <v>0</v>
      </c>
      <c r="L23" s="278">
        <v>45291</v>
      </c>
      <c r="M23" s="562"/>
      <c r="N23" s="190"/>
    </row>
    <row r="24" spans="1:14" ht="107" customHeight="1" x14ac:dyDescent="0.2">
      <c r="B24" s="558"/>
      <c r="C24" s="157" t="s">
        <v>354</v>
      </c>
      <c r="D24" s="157" t="s">
        <v>284</v>
      </c>
      <c r="E24" s="157" t="s">
        <v>475</v>
      </c>
      <c r="F24" s="157" t="s">
        <v>196</v>
      </c>
      <c r="G24" s="100">
        <v>12</v>
      </c>
      <c r="H24" s="344">
        <f>3/12</f>
        <v>0.25</v>
      </c>
      <c r="I24" s="344">
        <v>0.5</v>
      </c>
      <c r="J24" s="337">
        <v>0.75</v>
      </c>
      <c r="K24" s="337">
        <v>1</v>
      </c>
      <c r="L24" s="278">
        <v>45291</v>
      </c>
      <c r="M24" s="157" t="s">
        <v>143</v>
      </c>
      <c r="N24" s="190"/>
    </row>
    <row r="25" spans="1:14" ht="114" customHeight="1" x14ac:dyDescent="0.2">
      <c r="B25" s="574" t="s">
        <v>298</v>
      </c>
      <c r="C25" s="569" t="s">
        <v>131</v>
      </c>
      <c r="D25" s="569" t="s">
        <v>282</v>
      </c>
      <c r="E25" s="288" t="s">
        <v>138</v>
      </c>
      <c r="F25" s="288" t="s">
        <v>546</v>
      </c>
      <c r="G25" s="274">
        <v>4</v>
      </c>
      <c r="H25" s="326">
        <v>0.25</v>
      </c>
      <c r="I25" s="326">
        <v>0.5</v>
      </c>
      <c r="J25" s="414">
        <v>0.75</v>
      </c>
      <c r="K25" s="414">
        <v>1</v>
      </c>
      <c r="L25" s="289">
        <v>45291</v>
      </c>
      <c r="M25" s="288" t="s">
        <v>143</v>
      </c>
      <c r="N25" s="290"/>
    </row>
    <row r="26" spans="1:14" ht="69" customHeight="1" x14ac:dyDescent="0.2">
      <c r="B26" s="558"/>
      <c r="C26" s="562"/>
      <c r="D26" s="562"/>
      <c r="E26" s="99" t="s">
        <v>139</v>
      </c>
      <c r="F26" s="157" t="s">
        <v>142</v>
      </c>
      <c r="G26" s="100">
        <v>1</v>
      </c>
      <c r="H26" s="264">
        <v>1</v>
      </c>
      <c r="I26" s="264">
        <v>1</v>
      </c>
      <c r="J26" s="337">
        <v>1</v>
      </c>
      <c r="K26" s="337">
        <v>1</v>
      </c>
      <c r="L26" s="278">
        <v>45291</v>
      </c>
      <c r="M26" s="560" t="s">
        <v>140</v>
      </c>
      <c r="N26" s="190"/>
    </row>
    <row r="27" spans="1:14" ht="69" customHeight="1" x14ac:dyDescent="0.2">
      <c r="B27" s="558"/>
      <c r="C27" s="562"/>
      <c r="D27" s="562"/>
      <c r="E27" s="99" t="s">
        <v>600</v>
      </c>
      <c r="F27" s="157" t="s">
        <v>601</v>
      </c>
      <c r="G27" s="100">
        <v>1</v>
      </c>
      <c r="H27" s="264" t="s">
        <v>728</v>
      </c>
      <c r="I27" s="264">
        <v>1</v>
      </c>
      <c r="J27" s="337">
        <v>1</v>
      </c>
      <c r="K27" s="337">
        <v>1</v>
      </c>
      <c r="L27" s="278">
        <v>45291</v>
      </c>
      <c r="M27" s="560"/>
      <c r="N27" s="190"/>
    </row>
    <row r="28" spans="1:14" ht="69" customHeight="1" thickBot="1" x14ac:dyDescent="0.25">
      <c r="B28" s="559"/>
      <c r="C28" s="563"/>
      <c r="D28" s="563"/>
      <c r="E28" s="200" t="s">
        <v>141</v>
      </c>
      <c r="F28" s="180" t="s">
        <v>201</v>
      </c>
      <c r="G28" s="201">
        <v>0</v>
      </c>
      <c r="H28" s="292">
        <v>0</v>
      </c>
      <c r="I28" s="292">
        <v>0</v>
      </c>
      <c r="J28" s="292">
        <v>0</v>
      </c>
      <c r="K28" s="292" t="s">
        <v>728</v>
      </c>
      <c r="L28" s="279">
        <v>45291</v>
      </c>
      <c r="M28" s="564"/>
      <c r="N28" s="192"/>
    </row>
    <row r="29" spans="1:14" x14ac:dyDescent="0.2">
      <c r="H29" s="20">
        <f>AVERAGE(H12:H28)</f>
        <v>0.67500000000000004</v>
      </c>
      <c r="I29" s="20">
        <f>AVERAGE(I12:I28)</f>
        <v>0.66805555555555562</v>
      </c>
      <c r="J29" s="20">
        <f>AVERAGE(J12:J28)</f>
        <v>0.7535353535353535</v>
      </c>
      <c r="K29" s="20">
        <f>AVERAGE(K12:K28)</f>
        <v>0.85470779220779225</v>
      </c>
      <c r="M29" s="4"/>
      <c r="N29" s="5"/>
    </row>
    <row r="30" spans="1:14" x14ac:dyDescent="0.2">
      <c r="M30" s="4"/>
      <c r="N30" s="5"/>
    </row>
    <row r="31" spans="1:14" x14ac:dyDescent="0.2">
      <c r="M31" s="4"/>
      <c r="N31" s="5"/>
    </row>
    <row r="32" spans="1:14" x14ac:dyDescent="0.2">
      <c r="M32" s="4"/>
      <c r="N32" s="5"/>
    </row>
    <row r="33" spans="13:14" x14ac:dyDescent="0.2">
      <c r="M33" s="4"/>
      <c r="N33" s="5"/>
    </row>
  </sheetData>
  <mergeCells count="37">
    <mergeCell ref="M10:M11"/>
    <mergeCell ref="E10:E11"/>
    <mergeCell ref="F10:F11"/>
    <mergeCell ref="G10:G11"/>
    <mergeCell ref="L10:L11"/>
    <mergeCell ref="A1:A14"/>
    <mergeCell ref="B5:N5"/>
    <mergeCell ref="B9:N9"/>
    <mergeCell ref="B1:C4"/>
    <mergeCell ref="B10:B11"/>
    <mergeCell ref="D10:D11"/>
    <mergeCell ref="C10:C11"/>
    <mergeCell ref="M3:N3"/>
    <mergeCell ref="M4:N4"/>
    <mergeCell ref="D1:L4"/>
    <mergeCell ref="M1:N1"/>
    <mergeCell ref="M2:N2"/>
    <mergeCell ref="B6:N6"/>
    <mergeCell ref="B7:N7"/>
    <mergeCell ref="B8:N8"/>
    <mergeCell ref="N10:N11"/>
    <mergeCell ref="M22:M23"/>
    <mergeCell ref="B25:B28"/>
    <mergeCell ref="C25:C28"/>
    <mergeCell ref="D25:D28"/>
    <mergeCell ref="M26:M28"/>
    <mergeCell ref="B12:B24"/>
    <mergeCell ref="C22:C23"/>
    <mergeCell ref="D22:D23"/>
    <mergeCell ref="E22:E23"/>
    <mergeCell ref="C13:C14"/>
    <mergeCell ref="D13:D14"/>
    <mergeCell ref="C19:C21"/>
    <mergeCell ref="E20:E21"/>
    <mergeCell ref="D19:D21"/>
    <mergeCell ref="C15:C18"/>
    <mergeCell ref="D15:D18"/>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37"/>
  <sheetViews>
    <sheetView topLeftCell="C29" zoomScale="75" zoomScaleNormal="40" workbookViewId="0">
      <selection activeCell="K34" sqref="K34"/>
    </sheetView>
  </sheetViews>
  <sheetFormatPr baseColWidth="10" defaultRowHeight="12" x14ac:dyDescent="0.2"/>
  <cols>
    <col min="1" max="1" width="11.5" style="307"/>
    <col min="2" max="3" width="29.1640625" style="4" customWidth="1"/>
    <col min="4" max="4" width="29.83203125" style="4" customWidth="1"/>
    <col min="5" max="5" width="31.6640625" style="4" customWidth="1"/>
    <col min="6" max="6" width="29.1640625" style="4" customWidth="1"/>
    <col min="7" max="7" width="16.33203125" style="4" customWidth="1"/>
    <col min="8" max="11" width="20.83203125" style="4" customWidth="1"/>
    <col min="12" max="12" width="16.33203125" style="4" customWidth="1"/>
    <col min="13" max="14" width="19.6640625" style="4" customWidth="1"/>
    <col min="15" max="15" width="21.33203125" style="4" customWidth="1"/>
    <col min="16" max="248" width="11.5" style="4"/>
    <col min="249" max="249" width="14.5" style="4" customWidth="1"/>
    <col min="250" max="250" width="22.1640625" style="4" customWidth="1"/>
    <col min="251" max="251" width="16.83203125" style="4" customWidth="1"/>
    <col min="252" max="252" width="22.6640625" style="4" customWidth="1"/>
    <col min="253" max="253" width="20.33203125" style="4" customWidth="1"/>
    <col min="254" max="254" width="22.5" style="4" customWidth="1"/>
    <col min="255" max="255" width="25.5" style="4" customWidth="1"/>
    <col min="256" max="256" width="10" style="4" customWidth="1"/>
    <col min="257" max="257" width="15.33203125" style="4" customWidth="1"/>
    <col min="258" max="262" width="0" style="4" hidden="1" customWidth="1"/>
    <col min="263" max="263" width="13.83203125" style="4" customWidth="1"/>
    <col min="264" max="264" width="20.5" style="4" customWidth="1"/>
    <col min="265" max="504" width="11.5" style="4"/>
    <col min="505" max="505" width="14.5" style="4" customWidth="1"/>
    <col min="506" max="506" width="22.1640625" style="4" customWidth="1"/>
    <col min="507" max="507" width="16.83203125" style="4" customWidth="1"/>
    <col min="508" max="508" width="22.6640625" style="4" customWidth="1"/>
    <col min="509" max="509" width="20.33203125" style="4" customWidth="1"/>
    <col min="510" max="510" width="22.5" style="4" customWidth="1"/>
    <col min="511" max="511" width="25.5" style="4" customWidth="1"/>
    <col min="512" max="512" width="10" style="4" customWidth="1"/>
    <col min="513" max="513" width="15.33203125" style="4" customWidth="1"/>
    <col min="514" max="518" width="0" style="4" hidden="1" customWidth="1"/>
    <col min="519" max="519" width="13.83203125" style="4" customWidth="1"/>
    <col min="520" max="520" width="20.5" style="4" customWidth="1"/>
    <col min="521" max="760" width="11.5" style="4"/>
    <col min="761" max="761" width="14.5" style="4" customWidth="1"/>
    <col min="762" max="762" width="22.1640625" style="4" customWidth="1"/>
    <col min="763" max="763" width="16.83203125" style="4" customWidth="1"/>
    <col min="764" max="764" width="22.6640625" style="4" customWidth="1"/>
    <col min="765" max="765" width="20.33203125" style="4" customWidth="1"/>
    <col min="766" max="766" width="22.5" style="4" customWidth="1"/>
    <col min="767" max="767" width="25.5" style="4" customWidth="1"/>
    <col min="768" max="768" width="10" style="4" customWidth="1"/>
    <col min="769" max="769" width="15.33203125" style="4" customWidth="1"/>
    <col min="770" max="774" width="0" style="4" hidden="1" customWidth="1"/>
    <col min="775" max="775" width="13.83203125" style="4" customWidth="1"/>
    <col min="776" max="776" width="20.5" style="4" customWidth="1"/>
    <col min="777" max="1016" width="11.5" style="4"/>
    <col min="1017" max="1017" width="14.5" style="4" customWidth="1"/>
    <col min="1018" max="1018" width="22.1640625" style="4" customWidth="1"/>
    <col min="1019" max="1019" width="16.83203125" style="4" customWidth="1"/>
    <col min="1020" max="1020" width="22.6640625" style="4" customWidth="1"/>
    <col min="1021" max="1021" width="20.33203125" style="4" customWidth="1"/>
    <col min="1022" max="1022" width="22.5" style="4" customWidth="1"/>
    <col min="1023" max="1023" width="25.5" style="4" customWidth="1"/>
    <col min="1024" max="1024" width="10" style="4" customWidth="1"/>
    <col min="1025" max="1025" width="15.33203125" style="4" customWidth="1"/>
    <col min="1026" max="1030" width="0" style="4" hidden="1" customWidth="1"/>
    <col min="1031" max="1031" width="13.83203125" style="4" customWidth="1"/>
    <col min="1032" max="1032" width="20.5" style="4" customWidth="1"/>
    <col min="1033" max="1272" width="11.5" style="4"/>
    <col min="1273" max="1273" width="14.5" style="4" customWidth="1"/>
    <col min="1274" max="1274" width="22.1640625" style="4" customWidth="1"/>
    <col min="1275" max="1275" width="16.83203125" style="4" customWidth="1"/>
    <col min="1276" max="1276" width="22.6640625" style="4" customWidth="1"/>
    <col min="1277" max="1277" width="20.33203125" style="4" customWidth="1"/>
    <col min="1278" max="1278" width="22.5" style="4" customWidth="1"/>
    <col min="1279" max="1279" width="25.5" style="4" customWidth="1"/>
    <col min="1280" max="1280" width="10" style="4" customWidth="1"/>
    <col min="1281" max="1281" width="15.33203125" style="4" customWidth="1"/>
    <col min="1282" max="1286" width="0" style="4" hidden="1" customWidth="1"/>
    <col min="1287" max="1287" width="13.83203125" style="4" customWidth="1"/>
    <col min="1288" max="1288" width="20.5" style="4" customWidth="1"/>
    <col min="1289" max="1528" width="11.5" style="4"/>
    <col min="1529" max="1529" width="14.5" style="4" customWidth="1"/>
    <col min="1530" max="1530" width="22.1640625" style="4" customWidth="1"/>
    <col min="1531" max="1531" width="16.83203125" style="4" customWidth="1"/>
    <col min="1532" max="1532" width="22.6640625" style="4" customWidth="1"/>
    <col min="1533" max="1533" width="20.33203125" style="4" customWidth="1"/>
    <col min="1534" max="1534" width="22.5" style="4" customWidth="1"/>
    <col min="1535" max="1535" width="25.5" style="4" customWidth="1"/>
    <col min="1536" max="1536" width="10" style="4" customWidth="1"/>
    <col min="1537" max="1537" width="15.33203125" style="4" customWidth="1"/>
    <col min="1538" max="1542" width="0" style="4" hidden="1" customWidth="1"/>
    <col min="1543" max="1543" width="13.83203125" style="4" customWidth="1"/>
    <col min="1544" max="1544" width="20.5" style="4" customWidth="1"/>
    <col min="1545" max="1784" width="11.5" style="4"/>
    <col min="1785" max="1785" width="14.5" style="4" customWidth="1"/>
    <col min="1786" max="1786" width="22.1640625" style="4" customWidth="1"/>
    <col min="1787" max="1787" width="16.83203125" style="4" customWidth="1"/>
    <col min="1788" max="1788" width="22.6640625" style="4" customWidth="1"/>
    <col min="1789" max="1789" width="20.33203125" style="4" customWidth="1"/>
    <col min="1790" max="1790" width="22.5" style="4" customWidth="1"/>
    <col min="1791" max="1791" width="25.5" style="4" customWidth="1"/>
    <col min="1792" max="1792" width="10" style="4" customWidth="1"/>
    <col min="1793" max="1793" width="15.33203125" style="4" customWidth="1"/>
    <col min="1794" max="1798" width="0" style="4" hidden="1" customWidth="1"/>
    <col min="1799" max="1799" width="13.83203125" style="4" customWidth="1"/>
    <col min="1800" max="1800" width="20.5" style="4" customWidth="1"/>
    <col min="1801" max="2040" width="11.5" style="4"/>
    <col min="2041" max="2041" width="14.5" style="4" customWidth="1"/>
    <col min="2042" max="2042" width="22.1640625" style="4" customWidth="1"/>
    <col min="2043" max="2043" width="16.83203125" style="4" customWidth="1"/>
    <col min="2044" max="2044" width="22.6640625" style="4" customWidth="1"/>
    <col min="2045" max="2045" width="20.33203125" style="4" customWidth="1"/>
    <col min="2046" max="2046" width="22.5" style="4" customWidth="1"/>
    <col min="2047" max="2047" width="25.5" style="4" customWidth="1"/>
    <col min="2048" max="2048" width="10" style="4" customWidth="1"/>
    <col min="2049" max="2049" width="15.33203125" style="4" customWidth="1"/>
    <col min="2050" max="2054" width="0" style="4" hidden="1" customWidth="1"/>
    <col min="2055" max="2055" width="13.83203125" style="4" customWidth="1"/>
    <col min="2056" max="2056" width="20.5" style="4" customWidth="1"/>
    <col min="2057" max="2296" width="11.5" style="4"/>
    <col min="2297" max="2297" width="14.5" style="4" customWidth="1"/>
    <col min="2298" max="2298" width="22.1640625" style="4" customWidth="1"/>
    <col min="2299" max="2299" width="16.83203125" style="4" customWidth="1"/>
    <col min="2300" max="2300" width="22.6640625" style="4" customWidth="1"/>
    <col min="2301" max="2301" width="20.33203125" style="4" customWidth="1"/>
    <col min="2302" max="2302" width="22.5" style="4" customWidth="1"/>
    <col min="2303" max="2303" width="25.5" style="4" customWidth="1"/>
    <col min="2304" max="2304" width="10" style="4" customWidth="1"/>
    <col min="2305" max="2305" width="15.33203125" style="4" customWidth="1"/>
    <col min="2306" max="2310" width="0" style="4" hidden="1" customWidth="1"/>
    <col min="2311" max="2311" width="13.83203125" style="4" customWidth="1"/>
    <col min="2312" max="2312" width="20.5" style="4" customWidth="1"/>
    <col min="2313" max="2552" width="11.5" style="4"/>
    <col min="2553" max="2553" width="14.5" style="4" customWidth="1"/>
    <col min="2554" max="2554" width="22.1640625" style="4" customWidth="1"/>
    <col min="2555" max="2555" width="16.83203125" style="4" customWidth="1"/>
    <col min="2556" max="2556" width="22.6640625" style="4" customWidth="1"/>
    <col min="2557" max="2557" width="20.33203125" style="4" customWidth="1"/>
    <col min="2558" max="2558" width="22.5" style="4" customWidth="1"/>
    <col min="2559" max="2559" width="25.5" style="4" customWidth="1"/>
    <col min="2560" max="2560" width="10" style="4" customWidth="1"/>
    <col min="2561" max="2561" width="15.33203125" style="4" customWidth="1"/>
    <col min="2562" max="2566" width="0" style="4" hidden="1" customWidth="1"/>
    <col min="2567" max="2567" width="13.83203125" style="4" customWidth="1"/>
    <col min="2568" max="2568" width="20.5" style="4" customWidth="1"/>
    <col min="2569" max="2808" width="11.5" style="4"/>
    <col min="2809" max="2809" width="14.5" style="4" customWidth="1"/>
    <col min="2810" max="2810" width="22.1640625" style="4" customWidth="1"/>
    <col min="2811" max="2811" width="16.83203125" style="4" customWidth="1"/>
    <col min="2812" max="2812" width="22.6640625" style="4" customWidth="1"/>
    <col min="2813" max="2813" width="20.33203125" style="4" customWidth="1"/>
    <col min="2814" max="2814" width="22.5" style="4" customWidth="1"/>
    <col min="2815" max="2815" width="25.5" style="4" customWidth="1"/>
    <col min="2816" max="2816" width="10" style="4" customWidth="1"/>
    <col min="2817" max="2817" width="15.33203125" style="4" customWidth="1"/>
    <col min="2818" max="2822" width="0" style="4" hidden="1" customWidth="1"/>
    <col min="2823" max="2823" width="13.83203125" style="4" customWidth="1"/>
    <col min="2824" max="2824" width="20.5" style="4" customWidth="1"/>
    <col min="2825" max="3064" width="11.5" style="4"/>
    <col min="3065" max="3065" width="14.5" style="4" customWidth="1"/>
    <col min="3066" max="3066" width="22.1640625" style="4" customWidth="1"/>
    <col min="3067" max="3067" width="16.83203125" style="4" customWidth="1"/>
    <col min="3068" max="3068" width="22.6640625" style="4" customWidth="1"/>
    <col min="3069" max="3069" width="20.33203125" style="4" customWidth="1"/>
    <col min="3070" max="3070" width="22.5" style="4" customWidth="1"/>
    <col min="3071" max="3071" width="25.5" style="4" customWidth="1"/>
    <col min="3072" max="3072" width="10" style="4" customWidth="1"/>
    <col min="3073" max="3073" width="15.33203125" style="4" customWidth="1"/>
    <col min="3074" max="3078" width="0" style="4" hidden="1" customWidth="1"/>
    <col min="3079" max="3079" width="13.83203125" style="4" customWidth="1"/>
    <col min="3080" max="3080" width="20.5" style="4" customWidth="1"/>
    <col min="3081" max="3320" width="11.5" style="4"/>
    <col min="3321" max="3321" width="14.5" style="4" customWidth="1"/>
    <col min="3322" max="3322" width="22.1640625" style="4" customWidth="1"/>
    <col min="3323" max="3323" width="16.83203125" style="4" customWidth="1"/>
    <col min="3324" max="3324" width="22.6640625" style="4" customWidth="1"/>
    <col min="3325" max="3325" width="20.33203125" style="4" customWidth="1"/>
    <col min="3326" max="3326" width="22.5" style="4" customWidth="1"/>
    <col min="3327" max="3327" width="25.5" style="4" customWidth="1"/>
    <col min="3328" max="3328" width="10" style="4" customWidth="1"/>
    <col min="3329" max="3329" width="15.33203125" style="4" customWidth="1"/>
    <col min="3330" max="3334" width="0" style="4" hidden="1" customWidth="1"/>
    <col min="3335" max="3335" width="13.83203125" style="4" customWidth="1"/>
    <col min="3336" max="3336" width="20.5" style="4" customWidth="1"/>
    <col min="3337" max="3576" width="11.5" style="4"/>
    <col min="3577" max="3577" width="14.5" style="4" customWidth="1"/>
    <col min="3578" max="3578" width="22.1640625" style="4" customWidth="1"/>
    <col min="3579" max="3579" width="16.83203125" style="4" customWidth="1"/>
    <col min="3580" max="3580" width="22.6640625" style="4" customWidth="1"/>
    <col min="3581" max="3581" width="20.33203125" style="4" customWidth="1"/>
    <col min="3582" max="3582" width="22.5" style="4" customWidth="1"/>
    <col min="3583" max="3583" width="25.5" style="4" customWidth="1"/>
    <col min="3584" max="3584" width="10" style="4" customWidth="1"/>
    <col min="3585" max="3585" width="15.33203125" style="4" customWidth="1"/>
    <col min="3586" max="3590" width="0" style="4" hidden="1" customWidth="1"/>
    <col min="3591" max="3591" width="13.83203125" style="4" customWidth="1"/>
    <col min="3592" max="3592" width="20.5" style="4" customWidth="1"/>
    <col min="3593" max="3832" width="11.5" style="4"/>
    <col min="3833" max="3833" width="14.5" style="4" customWidth="1"/>
    <col min="3834" max="3834" width="22.1640625" style="4" customWidth="1"/>
    <col min="3835" max="3835" width="16.83203125" style="4" customWidth="1"/>
    <col min="3836" max="3836" width="22.6640625" style="4" customWidth="1"/>
    <col min="3837" max="3837" width="20.33203125" style="4" customWidth="1"/>
    <col min="3838" max="3838" width="22.5" style="4" customWidth="1"/>
    <col min="3839" max="3839" width="25.5" style="4" customWidth="1"/>
    <col min="3840" max="3840" width="10" style="4" customWidth="1"/>
    <col min="3841" max="3841" width="15.33203125" style="4" customWidth="1"/>
    <col min="3842" max="3846" width="0" style="4" hidden="1" customWidth="1"/>
    <col min="3847" max="3847" width="13.83203125" style="4" customWidth="1"/>
    <col min="3848" max="3848" width="20.5" style="4" customWidth="1"/>
    <col min="3849" max="4088" width="11.5" style="4"/>
    <col min="4089" max="4089" width="14.5" style="4" customWidth="1"/>
    <col min="4090" max="4090" width="22.1640625" style="4" customWidth="1"/>
    <col min="4091" max="4091" width="16.83203125" style="4" customWidth="1"/>
    <col min="4092" max="4092" width="22.6640625" style="4" customWidth="1"/>
    <col min="4093" max="4093" width="20.33203125" style="4" customWidth="1"/>
    <col min="4094" max="4094" width="22.5" style="4" customWidth="1"/>
    <col min="4095" max="4095" width="25.5" style="4" customWidth="1"/>
    <col min="4096" max="4096" width="10" style="4" customWidth="1"/>
    <col min="4097" max="4097" width="15.33203125" style="4" customWidth="1"/>
    <col min="4098" max="4102" width="0" style="4" hidden="1" customWidth="1"/>
    <col min="4103" max="4103" width="13.83203125" style="4" customWidth="1"/>
    <col min="4104" max="4104" width="20.5" style="4" customWidth="1"/>
    <col min="4105" max="4344" width="11.5" style="4"/>
    <col min="4345" max="4345" width="14.5" style="4" customWidth="1"/>
    <col min="4346" max="4346" width="22.1640625" style="4" customWidth="1"/>
    <col min="4347" max="4347" width="16.83203125" style="4" customWidth="1"/>
    <col min="4348" max="4348" width="22.6640625" style="4" customWidth="1"/>
    <col min="4349" max="4349" width="20.33203125" style="4" customWidth="1"/>
    <col min="4350" max="4350" width="22.5" style="4" customWidth="1"/>
    <col min="4351" max="4351" width="25.5" style="4" customWidth="1"/>
    <col min="4352" max="4352" width="10" style="4" customWidth="1"/>
    <col min="4353" max="4353" width="15.33203125" style="4" customWidth="1"/>
    <col min="4354" max="4358" width="0" style="4" hidden="1" customWidth="1"/>
    <col min="4359" max="4359" width="13.83203125" style="4" customWidth="1"/>
    <col min="4360" max="4360" width="20.5" style="4" customWidth="1"/>
    <col min="4361" max="4600" width="11.5" style="4"/>
    <col min="4601" max="4601" width="14.5" style="4" customWidth="1"/>
    <col min="4602" max="4602" width="22.1640625" style="4" customWidth="1"/>
    <col min="4603" max="4603" width="16.83203125" style="4" customWidth="1"/>
    <col min="4604" max="4604" width="22.6640625" style="4" customWidth="1"/>
    <col min="4605" max="4605" width="20.33203125" style="4" customWidth="1"/>
    <col min="4606" max="4606" width="22.5" style="4" customWidth="1"/>
    <col min="4607" max="4607" width="25.5" style="4" customWidth="1"/>
    <col min="4608" max="4608" width="10" style="4" customWidth="1"/>
    <col min="4609" max="4609" width="15.33203125" style="4" customWidth="1"/>
    <col min="4610" max="4614" width="0" style="4" hidden="1" customWidth="1"/>
    <col min="4615" max="4615" width="13.83203125" style="4" customWidth="1"/>
    <col min="4616" max="4616" width="20.5" style="4" customWidth="1"/>
    <col min="4617" max="4856" width="11.5" style="4"/>
    <col min="4857" max="4857" width="14.5" style="4" customWidth="1"/>
    <col min="4858" max="4858" width="22.1640625" style="4" customWidth="1"/>
    <col min="4859" max="4859" width="16.83203125" style="4" customWidth="1"/>
    <col min="4860" max="4860" width="22.6640625" style="4" customWidth="1"/>
    <col min="4861" max="4861" width="20.33203125" style="4" customWidth="1"/>
    <col min="4862" max="4862" width="22.5" style="4" customWidth="1"/>
    <col min="4863" max="4863" width="25.5" style="4" customWidth="1"/>
    <col min="4864" max="4864" width="10" style="4" customWidth="1"/>
    <col min="4865" max="4865" width="15.33203125" style="4" customWidth="1"/>
    <col min="4866" max="4870" width="0" style="4" hidden="1" customWidth="1"/>
    <col min="4871" max="4871" width="13.83203125" style="4" customWidth="1"/>
    <col min="4872" max="4872" width="20.5" style="4" customWidth="1"/>
    <col min="4873" max="5112" width="11.5" style="4"/>
    <col min="5113" max="5113" width="14.5" style="4" customWidth="1"/>
    <col min="5114" max="5114" width="22.1640625" style="4" customWidth="1"/>
    <col min="5115" max="5115" width="16.83203125" style="4" customWidth="1"/>
    <col min="5116" max="5116" width="22.6640625" style="4" customWidth="1"/>
    <col min="5117" max="5117" width="20.33203125" style="4" customWidth="1"/>
    <col min="5118" max="5118" width="22.5" style="4" customWidth="1"/>
    <col min="5119" max="5119" width="25.5" style="4" customWidth="1"/>
    <col min="5120" max="5120" width="10" style="4" customWidth="1"/>
    <col min="5121" max="5121" width="15.33203125" style="4" customWidth="1"/>
    <col min="5122" max="5126" width="0" style="4" hidden="1" customWidth="1"/>
    <col min="5127" max="5127" width="13.83203125" style="4" customWidth="1"/>
    <col min="5128" max="5128" width="20.5" style="4" customWidth="1"/>
    <col min="5129" max="5368" width="11.5" style="4"/>
    <col min="5369" max="5369" width="14.5" style="4" customWidth="1"/>
    <col min="5370" max="5370" width="22.1640625" style="4" customWidth="1"/>
    <col min="5371" max="5371" width="16.83203125" style="4" customWidth="1"/>
    <col min="5372" max="5372" width="22.6640625" style="4" customWidth="1"/>
    <col min="5373" max="5373" width="20.33203125" style="4" customWidth="1"/>
    <col min="5374" max="5374" width="22.5" style="4" customWidth="1"/>
    <col min="5375" max="5375" width="25.5" style="4" customWidth="1"/>
    <col min="5376" max="5376" width="10" style="4" customWidth="1"/>
    <col min="5377" max="5377" width="15.33203125" style="4" customWidth="1"/>
    <col min="5378" max="5382" width="0" style="4" hidden="1" customWidth="1"/>
    <col min="5383" max="5383" width="13.83203125" style="4" customWidth="1"/>
    <col min="5384" max="5384" width="20.5" style="4" customWidth="1"/>
    <col min="5385" max="5624" width="11.5" style="4"/>
    <col min="5625" max="5625" width="14.5" style="4" customWidth="1"/>
    <col min="5626" max="5626" width="22.1640625" style="4" customWidth="1"/>
    <col min="5627" max="5627" width="16.83203125" style="4" customWidth="1"/>
    <col min="5628" max="5628" width="22.6640625" style="4" customWidth="1"/>
    <col min="5629" max="5629" width="20.33203125" style="4" customWidth="1"/>
    <col min="5630" max="5630" width="22.5" style="4" customWidth="1"/>
    <col min="5631" max="5631" width="25.5" style="4" customWidth="1"/>
    <col min="5632" max="5632" width="10" style="4" customWidth="1"/>
    <col min="5633" max="5633" width="15.33203125" style="4" customWidth="1"/>
    <col min="5634" max="5638" width="0" style="4" hidden="1" customWidth="1"/>
    <col min="5639" max="5639" width="13.83203125" style="4" customWidth="1"/>
    <col min="5640" max="5640" width="20.5" style="4" customWidth="1"/>
    <col min="5641" max="5880" width="11.5" style="4"/>
    <col min="5881" max="5881" width="14.5" style="4" customWidth="1"/>
    <col min="5882" max="5882" width="22.1640625" style="4" customWidth="1"/>
    <col min="5883" max="5883" width="16.83203125" style="4" customWidth="1"/>
    <col min="5884" max="5884" width="22.6640625" style="4" customWidth="1"/>
    <col min="5885" max="5885" width="20.33203125" style="4" customWidth="1"/>
    <col min="5886" max="5886" width="22.5" style="4" customWidth="1"/>
    <col min="5887" max="5887" width="25.5" style="4" customWidth="1"/>
    <col min="5888" max="5888" width="10" style="4" customWidth="1"/>
    <col min="5889" max="5889" width="15.33203125" style="4" customWidth="1"/>
    <col min="5890" max="5894" width="0" style="4" hidden="1" customWidth="1"/>
    <col min="5895" max="5895" width="13.83203125" style="4" customWidth="1"/>
    <col min="5896" max="5896" width="20.5" style="4" customWidth="1"/>
    <col min="5897" max="6136" width="11.5" style="4"/>
    <col min="6137" max="6137" width="14.5" style="4" customWidth="1"/>
    <col min="6138" max="6138" width="22.1640625" style="4" customWidth="1"/>
    <col min="6139" max="6139" width="16.83203125" style="4" customWidth="1"/>
    <col min="6140" max="6140" width="22.6640625" style="4" customWidth="1"/>
    <col min="6141" max="6141" width="20.33203125" style="4" customWidth="1"/>
    <col min="6142" max="6142" width="22.5" style="4" customWidth="1"/>
    <col min="6143" max="6143" width="25.5" style="4" customWidth="1"/>
    <col min="6144" max="6144" width="10" style="4" customWidth="1"/>
    <col min="6145" max="6145" width="15.33203125" style="4" customWidth="1"/>
    <col min="6146" max="6150" width="0" style="4" hidden="1" customWidth="1"/>
    <col min="6151" max="6151" width="13.83203125" style="4" customWidth="1"/>
    <col min="6152" max="6152" width="20.5" style="4" customWidth="1"/>
    <col min="6153" max="6392" width="11.5" style="4"/>
    <col min="6393" max="6393" width="14.5" style="4" customWidth="1"/>
    <col min="6394" max="6394" width="22.1640625" style="4" customWidth="1"/>
    <col min="6395" max="6395" width="16.83203125" style="4" customWidth="1"/>
    <col min="6396" max="6396" width="22.6640625" style="4" customWidth="1"/>
    <col min="6397" max="6397" width="20.33203125" style="4" customWidth="1"/>
    <col min="6398" max="6398" width="22.5" style="4" customWidth="1"/>
    <col min="6399" max="6399" width="25.5" style="4" customWidth="1"/>
    <col min="6400" max="6400" width="10" style="4" customWidth="1"/>
    <col min="6401" max="6401" width="15.33203125" style="4" customWidth="1"/>
    <col min="6402" max="6406" width="0" style="4" hidden="1" customWidth="1"/>
    <col min="6407" max="6407" width="13.83203125" style="4" customWidth="1"/>
    <col min="6408" max="6408" width="20.5" style="4" customWidth="1"/>
    <col min="6409" max="6648" width="11.5" style="4"/>
    <col min="6649" max="6649" width="14.5" style="4" customWidth="1"/>
    <col min="6650" max="6650" width="22.1640625" style="4" customWidth="1"/>
    <col min="6651" max="6651" width="16.83203125" style="4" customWidth="1"/>
    <col min="6652" max="6652" width="22.6640625" style="4" customWidth="1"/>
    <col min="6653" max="6653" width="20.33203125" style="4" customWidth="1"/>
    <col min="6654" max="6654" width="22.5" style="4" customWidth="1"/>
    <col min="6655" max="6655" width="25.5" style="4" customWidth="1"/>
    <col min="6656" max="6656" width="10" style="4" customWidth="1"/>
    <col min="6657" max="6657" width="15.33203125" style="4" customWidth="1"/>
    <col min="6658" max="6662" width="0" style="4" hidden="1" customWidth="1"/>
    <col min="6663" max="6663" width="13.83203125" style="4" customWidth="1"/>
    <col min="6664" max="6664" width="20.5" style="4" customWidth="1"/>
    <col min="6665" max="6904" width="11.5" style="4"/>
    <col min="6905" max="6905" width="14.5" style="4" customWidth="1"/>
    <col min="6906" max="6906" width="22.1640625" style="4" customWidth="1"/>
    <col min="6907" max="6907" width="16.83203125" style="4" customWidth="1"/>
    <col min="6908" max="6908" width="22.6640625" style="4" customWidth="1"/>
    <col min="6909" max="6909" width="20.33203125" style="4" customWidth="1"/>
    <col min="6910" max="6910" width="22.5" style="4" customWidth="1"/>
    <col min="6911" max="6911" width="25.5" style="4" customWidth="1"/>
    <col min="6912" max="6912" width="10" style="4" customWidth="1"/>
    <col min="6913" max="6913" width="15.33203125" style="4" customWidth="1"/>
    <col min="6914" max="6918" width="0" style="4" hidden="1" customWidth="1"/>
    <col min="6919" max="6919" width="13.83203125" style="4" customWidth="1"/>
    <col min="6920" max="6920" width="20.5" style="4" customWidth="1"/>
    <col min="6921" max="7160" width="11.5" style="4"/>
    <col min="7161" max="7161" width="14.5" style="4" customWidth="1"/>
    <col min="7162" max="7162" width="22.1640625" style="4" customWidth="1"/>
    <col min="7163" max="7163" width="16.83203125" style="4" customWidth="1"/>
    <col min="7164" max="7164" width="22.6640625" style="4" customWidth="1"/>
    <col min="7165" max="7165" width="20.33203125" style="4" customWidth="1"/>
    <col min="7166" max="7166" width="22.5" style="4" customWidth="1"/>
    <col min="7167" max="7167" width="25.5" style="4" customWidth="1"/>
    <col min="7168" max="7168" width="10" style="4" customWidth="1"/>
    <col min="7169" max="7169" width="15.33203125" style="4" customWidth="1"/>
    <col min="7170" max="7174" width="0" style="4" hidden="1" customWidth="1"/>
    <col min="7175" max="7175" width="13.83203125" style="4" customWidth="1"/>
    <col min="7176" max="7176" width="20.5" style="4" customWidth="1"/>
    <col min="7177" max="7416" width="11.5" style="4"/>
    <col min="7417" max="7417" width="14.5" style="4" customWidth="1"/>
    <col min="7418" max="7418" width="22.1640625" style="4" customWidth="1"/>
    <col min="7419" max="7419" width="16.83203125" style="4" customWidth="1"/>
    <col min="7420" max="7420" width="22.6640625" style="4" customWidth="1"/>
    <col min="7421" max="7421" width="20.33203125" style="4" customWidth="1"/>
    <col min="7422" max="7422" width="22.5" style="4" customWidth="1"/>
    <col min="7423" max="7423" width="25.5" style="4" customWidth="1"/>
    <col min="7424" max="7424" width="10" style="4" customWidth="1"/>
    <col min="7425" max="7425" width="15.33203125" style="4" customWidth="1"/>
    <col min="7426" max="7430" width="0" style="4" hidden="1" customWidth="1"/>
    <col min="7431" max="7431" width="13.83203125" style="4" customWidth="1"/>
    <col min="7432" max="7432" width="20.5" style="4" customWidth="1"/>
    <col min="7433" max="7672" width="11.5" style="4"/>
    <col min="7673" max="7673" width="14.5" style="4" customWidth="1"/>
    <col min="7674" max="7674" width="22.1640625" style="4" customWidth="1"/>
    <col min="7675" max="7675" width="16.83203125" style="4" customWidth="1"/>
    <col min="7676" max="7676" width="22.6640625" style="4" customWidth="1"/>
    <col min="7677" max="7677" width="20.33203125" style="4" customWidth="1"/>
    <col min="7678" max="7678" width="22.5" style="4" customWidth="1"/>
    <col min="7679" max="7679" width="25.5" style="4" customWidth="1"/>
    <col min="7680" max="7680" width="10" style="4" customWidth="1"/>
    <col min="7681" max="7681" width="15.33203125" style="4" customWidth="1"/>
    <col min="7682" max="7686" width="0" style="4" hidden="1" customWidth="1"/>
    <col min="7687" max="7687" width="13.83203125" style="4" customWidth="1"/>
    <col min="7688" max="7688" width="20.5" style="4" customWidth="1"/>
    <col min="7689" max="7928" width="11.5" style="4"/>
    <col min="7929" max="7929" width="14.5" style="4" customWidth="1"/>
    <col min="7930" max="7930" width="22.1640625" style="4" customWidth="1"/>
    <col min="7931" max="7931" width="16.83203125" style="4" customWidth="1"/>
    <col min="7932" max="7932" width="22.6640625" style="4" customWidth="1"/>
    <col min="7933" max="7933" width="20.33203125" style="4" customWidth="1"/>
    <col min="7934" max="7934" width="22.5" style="4" customWidth="1"/>
    <col min="7935" max="7935" width="25.5" style="4" customWidth="1"/>
    <col min="7936" max="7936" width="10" style="4" customWidth="1"/>
    <col min="7937" max="7937" width="15.33203125" style="4" customWidth="1"/>
    <col min="7938" max="7942" width="0" style="4" hidden="1" customWidth="1"/>
    <col min="7943" max="7943" width="13.83203125" style="4" customWidth="1"/>
    <col min="7944" max="7944" width="20.5" style="4" customWidth="1"/>
    <col min="7945" max="8184" width="11.5" style="4"/>
    <col min="8185" max="8185" width="14.5" style="4" customWidth="1"/>
    <col min="8186" max="8186" width="22.1640625" style="4" customWidth="1"/>
    <col min="8187" max="8187" width="16.83203125" style="4" customWidth="1"/>
    <col min="8188" max="8188" width="22.6640625" style="4" customWidth="1"/>
    <col min="8189" max="8189" width="20.33203125" style="4" customWidth="1"/>
    <col min="8190" max="8190" width="22.5" style="4" customWidth="1"/>
    <col min="8191" max="8191" width="25.5" style="4" customWidth="1"/>
    <col min="8192" max="8192" width="10" style="4" customWidth="1"/>
    <col min="8193" max="8193" width="15.33203125" style="4" customWidth="1"/>
    <col min="8194" max="8198" width="0" style="4" hidden="1" customWidth="1"/>
    <col min="8199" max="8199" width="13.83203125" style="4" customWidth="1"/>
    <col min="8200" max="8200" width="20.5" style="4" customWidth="1"/>
    <col min="8201" max="8440" width="11.5" style="4"/>
    <col min="8441" max="8441" width="14.5" style="4" customWidth="1"/>
    <col min="8442" max="8442" width="22.1640625" style="4" customWidth="1"/>
    <col min="8443" max="8443" width="16.83203125" style="4" customWidth="1"/>
    <col min="8444" max="8444" width="22.6640625" style="4" customWidth="1"/>
    <col min="8445" max="8445" width="20.33203125" style="4" customWidth="1"/>
    <col min="8446" max="8446" width="22.5" style="4" customWidth="1"/>
    <col min="8447" max="8447" width="25.5" style="4" customWidth="1"/>
    <col min="8448" max="8448" width="10" style="4" customWidth="1"/>
    <col min="8449" max="8449" width="15.33203125" style="4" customWidth="1"/>
    <col min="8450" max="8454" width="0" style="4" hidden="1" customWidth="1"/>
    <col min="8455" max="8455" width="13.83203125" style="4" customWidth="1"/>
    <col min="8456" max="8456" width="20.5" style="4" customWidth="1"/>
    <col min="8457" max="8696" width="11.5" style="4"/>
    <col min="8697" max="8697" width="14.5" style="4" customWidth="1"/>
    <col min="8698" max="8698" width="22.1640625" style="4" customWidth="1"/>
    <col min="8699" max="8699" width="16.83203125" style="4" customWidth="1"/>
    <col min="8700" max="8700" width="22.6640625" style="4" customWidth="1"/>
    <col min="8701" max="8701" width="20.33203125" style="4" customWidth="1"/>
    <col min="8702" max="8702" width="22.5" style="4" customWidth="1"/>
    <col min="8703" max="8703" width="25.5" style="4" customWidth="1"/>
    <col min="8704" max="8704" width="10" style="4" customWidth="1"/>
    <col min="8705" max="8705" width="15.33203125" style="4" customWidth="1"/>
    <col min="8706" max="8710" width="0" style="4" hidden="1" customWidth="1"/>
    <col min="8711" max="8711" width="13.83203125" style="4" customWidth="1"/>
    <col min="8712" max="8712" width="20.5" style="4" customWidth="1"/>
    <col min="8713" max="8952" width="11.5" style="4"/>
    <col min="8953" max="8953" width="14.5" style="4" customWidth="1"/>
    <col min="8954" max="8954" width="22.1640625" style="4" customWidth="1"/>
    <col min="8955" max="8955" width="16.83203125" style="4" customWidth="1"/>
    <col min="8956" max="8956" width="22.6640625" style="4" customWidth="1"/>
    <col min="8957" max="8957" width="20.33203125" style="4" customWidth="1"/>
    <col min="8958" max="8958" width="22.5" style="4" customWidth="1"/>
    <col min="8959" max="8959" width="25.5" style="4" customWidth="1"/>
    <col min="8960" max="8960" width="10" style="4" customWidth="1"/>
    <col min="8961" max="8961" width="15.33203125" style="4" customWidth="1"/>
    <col min="8962" max="8966" width="0" style="4" hidden="1" customWidth="1"/>
    <col min="8967" max="8967" width="13.83203125" style="4" customWidth="1"/>
    <col min="8968" max="8968" width="20.5" style="4" customWidth="1"/>
    <col min="8969" max="9208" width="11.5" style="4"/>
    <col min="9209" max="9209" width="14.5" style="4" customWidth="1"/>
    <col min="9210" max="9210" width="22.1640625" style="4" customWidth="1"/>
    <col min="9211" max="9211" width="16.83203125" style="4" customWidth="1"/>
    <col min="9212" max="9212" width="22.6640625" style="4" customWidth="1"/>
    <col min="9213" max="9213" width="20.33203125" style="4" customWidth="1"/>
    <col min="9214" max="9214" width="22.5" style="4" customWidth="1"/>
    <col min="9215" max="9215" width="25.5" style="4" customWidth="1"/>
    <col min="9216" max="9216" width="10" style="4" customWidth="1"/>
    <col min="9217" max="9217" width="15.33203125" style="4" customWidth="1"/>
    <col min="9218" max="9222" width="0" style="4" hidden="1" customWidth="1"/>
    <col min="9223" max="9223" width="13.83203125" style="4" customWidth="1"/>
    <col min="9224" max="9224" width="20.5" style="4" customWidth="1"/>
    <col min="9225" max="9464" width="11.5" style="4"/>
    <col min="9465" max="9465" width="14.5" style="4" customWidth="1"/>
    <col min="9466" max="9466" width="22.1640625" style="4" customWidth="1"/>
    <col min="9467" max="9467" width="16.83203125" style="4" customWidth="1"/>
    <col min="9468" max="9468" width="22.6640625" style="4" customWidth="1"/>
    <col min="9469" max="9469" width="20.33203125" style="4" customWidth="1"/>
    <col min="9470" max="9470" width="22.5" style="4" customWidth="1"/>
    <col min="9471" max="9471" width="25.5" style="4" customWidth="1"/>
    <col min="9472" max="9472" width="10" style="4" customWidth="1"/>
    <col min="9473" max="9473" width="15.33203125" style="4" customWidth="1"/>
    <col min="9474" max="9478" width="0" style="4" hidden="1" customWidth="1"/>
    <col min="9479" max="9479" width="13.83203125" style="4" customWidth="1"/>
    <col min="9480" max="9480" width="20.5" style="4" customWidth="1"/>
    <col min="9481" max="9720" width="11.5" style="4"/>
    <col min="9721" max="9721" width="14.5" style="4" customWidth="1"/>
    <col min="9722" max="9722" width="22.1640625" style="4" customWidth="1"/>
    <col min="9723" max="9723" width="16.83203125" style="4" customWidth="1"/>
    <col min="9724" max="9724" width="22.6640625" style="4" customWidth="1"/>
    <col min="9725" max="9725" width="20.33203125" style="4" customWidth="1"/>
    <col min="9726" max="9726" width="22.5" style="4" customWidth="1"/>
    <col min="9727" max="9727" width="25.5" style="4" customWidth="1"/>
    <col min="9728" max="9728" width="10" style="4" customWidth="1"/>
    <col min="9729" max="9729" width="15.33203125" style="4" customWidth="1"/>
    <col min="9730" max="9734" width="0" style="4" hidden="1" customWidth="1"/>
    <col min="9735" max="9735" width="13.83203125" style="4" customWidth="1"/>
    <col min="9736" max="9736" width="20.5" style="4" customWidth="1"/>
    <col min="9737" max="9976" width="11.5" style="4"/>
    <col min="9977" max="9977" width="14.5" style="4" customWidth="1"/>
    <col min="9978" max="9978" width="22.1640625" style="4" customWidth="1"/>
    <col min="9979" max="9979" width="16.83203125" style="4" customWidth="1"/>
    <col min="9980" max="9980" width="22.6640625" style="4" customWidth="1"/>
    <col min="9981" max="9981" width="20.33203125" style="4" customWidth="1"/>
    <col min="9982" max="9982" width="22.5" style="4" customWidth="1"/>
    <col min="9983" max="9983" width="25.5" style="4" customWidth="1"/>
    <col min="9984" max="9984" width="10" style="4" customWidth="1"/>
    <col min="9985" max="9985" width="15.33203125" style="4" customWidth="1"/>
    <col min="9986" max="9990" width="0" style="4" hidden="1" customWidth="1"/>
    <col min="9991" max="9991" width="13.83203125" style="4" customWidth="1"/>
    <col min="9992" max="9992" width="20.5" style="4" customWidth="1"/>
    <col min="9993" max="10232" width="11.5" style="4"/>
    <col min="10233" max="10233" width="14.5" style="4" customWidth="1"/>
    <col min="10234" max="10234" width="22.1640625" style="4" customWidth="1"/>
    <col min="10235" max="10235" width="16.83203125" style="4" customWidth="1"/>
    <col min="10236" max="10236" width="22.6640625" style="4" customWidth="1"/>
    <col min="10237" max="10237" width="20.33203125" style="4" customWidth="1"/>
    <col min="10238" max="10238" width="22.5" style="4" customWidth="1"/>
    <col min="10239" max="10239" width="25.5" style="4" customWidth="1"/>
    <col min="10240" max="10240" width="10" style="4" customWidth="1"/>
    <col min="10241" max="10241" width="15.33203125" style="4" customWidth="1"/>
    <col min="10242" max="10246" width="0" style="4" hidden="1" customWidth="1"/>
    <col min="10247" max="10247" width="13.83203125" style="4" customWidth="1"/>
    <col min="10248" max="10248" width="20.5" style="4" customWidth="1"/>
    <col min="10249" max="10488" width="11.5" style="4"/>
    <col min="10489" max="10489" width="14.5" style="4" customWidth="1"/>
    <col min="10490" max="10490" width="22.1640625" style="4" customWidth="1"/>
    <col min="10491" max="10491" width="16.83203125" style="4" customWidth="1"/>
    <col min="10492" max="10492" width="22.6640625" style="4" customWidth="1"/>
    <col min="10493" max="10493" width="20.33203125" style="4" customWidth="1"/>
    <col min="10494" max="10494" width="22.5" style="4" customWidth="1"/>
    <col min="10495" max="10495" width="25.5" style="4" customWidth="1"/>
    <col min="10496" max="10496" width="10" style="4" customWidth="1"/>
    <col min="10497" max="10497" width="15.33203125" style="4" customWidth="1"/>
    <col min="10498" max="10502" width="0" style="4" hidden="1" customWidth="1"/>
    <col min="10503" max="10503" width="13.83203125" style="4" customWidth="1"/>
    <col min="10504" max="10504" width="20.5" style="4" customWidth="1"/>
    <col min="10505" max="10744" width="11.5" style="4"/>
    <col min="10745" max="10745" width="14.5" style="4" customWidth="1"/>
    <col min="10746" max="10746" width="22.1640625" style="4" customWidth="1"/>
    <col min="10747" max="10747" width="16.83203125" style="4" customWidth="1"/>
    <col min="10748" max="10748" width="22.6640625" style="4" customWidth="1"/>
    <col min="10749" max="10749" width="20.33203125" style="4" customWidth="1"/>
    <col min="10750" max="10750" width="22.5" style="4" customWidth="1"/>
    <col min="10751" max="10751" width="25.5" style="4" customWidth="1"/>
    <col min="10752" max="10752" width="10" style="4" customWidth="1"/>
    <col min="10753" max="10753" width="15.33203125" style="4" customWidth="1"/>
    <col min="10754" max="10758" width="0" style="4" hidden="1" customWidth="1"/>
    <col min="10759" max="10759" width="13.83203125" style="4" customWidth="1"/>
    <col min="10760" max="10760" width="20.5" style="4" customWidth="1"/>
    <col min="10761" max="11000" width="11.5" style="4"/>
    <col min="11001" max="11001" width="14.5" style="4" customWidth="1"/>
    <col min="11002" max="11002" width="22.1640625" style="4" customWidth="1"/>
    <col min="11003" max="11003" width="16.83203125" style="4" customWidth="1"/>
    <col min="11004" max="11004" width="22.6640625" style="4" customWidth="1"/>
    <col min="11005" max="11005" width="20.33203125" style="4" customWidth="1"/>
    <col min="11006" max="11006" width="22.5" style="4" customWidth="1"/>
    <col min="11007" max="11007" width="25.5" style="4" customWidth="1"/>
    <col min="11008" max="11008" width="10" style="4" customWidth="1"/>
    <col min="11009" max="11009" width="15.33203125" style="4" customWidth="1"/>
    <col min="11010" max="11014" width="0" style="4" hidden="1" customWidth="1"/>
    <col min="11015" max="11015" width="13.83203125" style="4" customWidth="1"/>
    <col min="11016" max="11016" width="20.5" style="4" customWidth="1"/>
    <col min="11017" max="11256" width="11.5" style="4"/>
    <col min="11257" max="11257" width="14.5" style="4" customWidth="1"/>
    <col min="11258" max="11258" width="22.1640625" style="4" customWidth="1"/>
    <col min="11259" max="11259" width="16.83203125" style="4" customWidth="1"/>
    <col min="11260" max="11260" width="22.6640625" style="4" customWidth="1"/>
    <col min="11261" max="11261" width="20.33203125" style="4" customWidth="1"/>
    <col min="11262" max="11262" width="22.5" style="4" customWidth="1"/>
    <col min="11263" max="11263" width="25.5" style="4" customWidth="1"/>
    <col min="11264" max="11264" width="10" style="4" customWidth="1"/>
    <col min="11265" max="11265" width="15.33203125" style="4" customWidth="1"/>
    <col min="11266" max="11270" width="0" style="4" hidden="1" customWidth="1"/>
    <col min="11271" max="11271" width="13.83203125" style="4" customWidth="1"/>
    <col min="11272" max="11272" width="20.5" style="4" customWidth="1"/>
    <col min="11273" max="11512" width="11.5" style="4"/>
    <col min="11513" max="11513" width="14.5" style="4" customWidth="1"/>
    <col min="11514" max="11514" width="22.1640625" style="4" customWidth="1"/>
    <col min="11515" max="11515" width="16.83203125" style="4" customWidth="1"/>
    <col min="11516" max="11516" width="22.6640625" style="4" customWidth="1"/>
    <col min="11517" max="11517" width="20.33203125" style="4" customWidth="1"/>
    <col min="11518" max="11518" width="22.5" style="4" customWidth="1"/>
    <col min="11519" max="11519" width="25.5" style="4" customWidth="1"/>
    <col min="11520" max="11520" width="10" style="4" customWidth="1"/>
    <col min="11521" max="11521" width="15.33203125" style="4" customWidth="1"/>
    <col min="11522" max="11526" width="0" style="4" hidden="1" customWidth="1"/>
    <col min="11527" max="11527" width="13.83203125" style="4" customWidth="1"/>
    <col min="11528" max="11528" width="20.5" style="4" customWidth="1"/>
    <col min="11529" max="11768" width="11.5" style="4"/>
    <col min="11769" max="11769" width="14.5" style="4" customWidth="1"/>
    <col min="11770" max="11770" width="22.1640625" style="4" customWidth="1"/>
    <col min="11771" max="11771" width="16.83203125" style="4" customWidth="1"/>
    <col min="11772" max="11772" width="22.6640625" style="4" customWidth="1"/>
    <col min="11773" max="11773" width="20.33203125" style="4" customWidth="1"/>
    <col min="11774" max="11774" width="22.5" style="4" customWidth="1"/>
    <col min="11775" max="11775" width="25.5" style="4" customWidth="1"/>
    <col min="11776" max="11776" width="10" style="4" customWidth="1"/>
    <col min="11777" max="11777" width="15.33203125" style="4" customWidth="1"/>
    <col min="11778" max="11782" width="0" style="4" hidden="1" customWidth="1"/>
    <col min="11783" max="11783" width="13.83203125" style="4" customWidth="1"/>
    <col min="11784" max="11784" width="20.5" style="4" customWidth="1"/>
    <col min="11785" max="12024" width="11.5" style="4"/>
    <col min="12025" max="12025" width="14.5" style="4" customWidth="1"/>
    <col min="12026" max="12026" width="22.1640625" style="4" customWidth="1"/>
    <col min="12027" max="12027" width="16.83203125" style="4" customWidth="1"/>
    <col min="12028" max="12028" width="22.6640625" style="4" customWidth="1"/>
    <col min="12029" max="12029" width="20.33203125" style="4" customWidth="1"/>
    <col min="12030" max="12030" width="22.5" style="4" customWidth="1"/>
    <col min="12031" max="12031" width="25.5" style="4" customWidth="1"/>
    <col min="12032" max="12032" width="10" style="4" customWidth="1"/>
    <col min="12033" max="12033" width="15.33203125" style="4" customWidth="1"/>
    <col min="12034" max="12038" width="0" style="4" hidden="1" customWidth="1"/>
    <col min="12039" max="12039" width="13.83203125" style="4" customWidth="1"/>
    <col min="12040" max="12040" width="20.5" style="4" customWidth="1"/>
    <col min="12041" max="12280" width="11.5" style="4"/>
    <col min="12281" max="12281" width="14.5" style="4" customWidth="1"/>
    <col min="12282" max="12282" width="22.1640625" style="4" customWidth="1"/>
    <col min="12283" max="12283" width="16.83203125" style="4" customWidth="1"/>
    <col min="12284" max="12284" width="22.6640625" style="4" customWidth="1"/>
    <col min="12285" max="12285" width="20.33203125" style="4" customWidth="1"/>
    <col min="12286" max="12286" width="22.5" style="4" customWidth="1"/>
    <col min="12287" max="12287" width="25.5" style="4" customWidth="1"/>
    <col min="12288" max="12288" width="10" style="4" customWidth="1"/>
    <col min="12289" max="12289" width="15.33203125" style="4" customWidth="1"/>
    <col min="12290" max="12294" width="0" style="4" hidden="1" customWidth="1"/>
    <col min="12295" max="12295" width="13.83203125" style="4" customWidth="1"/>
    <col min="12296" max="12296" width="20.5" style="4" customWidth="1"/>
    <col min="12297" max="12536" width="11.5" style="4"/>
    <col min="12537" max="12537" width="14.5" style="4" customWidth="1"/>
    <col min="12538" max="12538" width="22.1640625" style="4" customWidth="1"/>
    <col min="12539" max="12539" width="16.83203125" style="4" customWidth="1"/>
    <col min="12540" max="12540" width="22.6640625" style="4" customWidth="1"/>
    <col min="12541" max="12541" width="20.33203125" style="4" customWidth="1"/>
    <col min="12542" max="12542" width="22.5" style="4" customWidth="1"/>
    <col min="12543" max="12543" width="25.5" style="4" customWidth="1"/>
    <col min="12544" max="12544" width="10" style="4" customWidth="1"/>
    <col min="12545" max="12545" width="15.33203125" style="4" customWidth="1"/>
    <col min="12546" max="12550" width="0" style="4" hidden="1" customWidth="1"/>
    <col min="12551" max="12551" width="13.83203125" style="4" customWidth="1"/>
    <col min="12552" max="12552" width="20.5" style="4" customWidth="1"/>
    <col min="12553" max="12792" width="11.5" style="4"/>
    <col min="12793" max="12793" width="14.5" style="4" customWidth="1"/>
    <col min="12794" max="12794" width="22.1640625" style="4" customWidth="1"/>
    <col min="12795" max="12795" width="16.83203125" style="4" customWidth="1"/>
    <col min="12796" max="12796" width="22.6640625" style="4" customWidth="1"/>
    <col min="12797" max="12797" width="20.33203125" style="4" customWidth="1"/>
    <col min="12798" max="12798" width="22.5" style="4" customWidth="1"/>
    <col min="12799" max="12799" width="25.5" style="4" customWidth="1"/>
    <col min="12800" max="12800" width="10" style="4" customWidth="1"/>
    <col min="12801" max="12801" width="15.33203125" style="4" customWidth="1"/>
    <col min="12802" max="12806" width="0" style="4" hidden="1" customWidth="1"/>
    <col min="12807" max="12807" width="13.83203125" style="4" customWidth="1"/>
    <col min="12808" max="12808" width="20.5" style="4" customWidth="1"/>
    <col min="12809" max="13048" width="11.5" style="4"/>
    <col min="13049" max="13049" width="14.5" style="4" customWidth="1"/>
    <col min="13050" max="13050" width="22.1640625" style="4" customWidth="1"/>
    <col min="13051" max="13051" width="16.83203125" style="4" customWidth="1"/>
    <col min="13052" max="13052" width="22.6640625" style="4" customWidth="1"/>
    <col min="13053" max="13053" width="20.33203125" style="4" customWidth="1"/>
    <col min="13054" max="13054" width="22.5" style="4" customWidth="1"/>
    <col min="13055" max="13055" width="25.5" style="4" customWidth="1"/>
    <col min="13056" max="13056" width="10" style="4" customWidth="1"/>
    <col min="13057" max="13057" width="15.33203125" style="4" customWidth="1"/>
    <col min="13058" max="13062" width="0" style="4" hidden="1" customWidth="1"/>
    <col min="13063" max="13063" width="13.83203125" style="4" customWidth="1"/>
    <col min="13064" max="13064" width="20.5" style="4" customWidth="1"/>
    <col min="13065" max="13304" width="11.5" style="4"/>
    <col min="13305" max="13305" width="14.5" style="4" customWidth="1"/>
    <col min="13306" max="13306" width="22.1640625" style="4" customWidth="1"/>
    <col min="13307" max="13307" width="16.83203125" style="4" customWidth="1"/>
    <col min="13308" max="13308" width="22.6640625" style="4" customWidth="1"/>
    <col min="13309" max="13309" width="20.33203125" style="4" customWidth="1"/>
    <col min="13310" max="13310" width="22.5" style="4" customWidth="1"/>
    <col min="13311" max="13311" width="25.5" style="4" customWidth="1"/>
    <col min="13312" max="13312" width="10" style="4" customWidth="1"/>
    <col min="13313" max="13313" width="15.33203125" style="4" customWidth="1"/>
    <col min="13314" max="13318" width="0" style="4" hidden="1" customWidth="1"/>
    <col min="13319" max="13319" width="13.83203125" style="4" customWidth="1"/>
    <col min="13320" max="13320" width="20.5" style="4" customWidth="1"/>
    <col min="13321" max="13560" width="11.5" style="4"/>
    <col min="13561" max="13561" width="14.5" style="4" customWidth="1"/>
    <col min="13562" max="13562" width="22.1640625" style="4" customWidth="1"/>
    <col min="13563" max="13563" width="16.83203125" style="4" customWidth="1"/>
    <col min="13564" max="13564" width="22.6640625" style="4" customWidth="1"/>
    <col min="13565" max="13565" width="20.33203125" style="4" customWidth="1"/>
    <col min="13566" max="13566" width="22.5" style="4" customWidth="1"/>
    <col min="13567" max="13567" width="25.5" style="4" customWidth="1"/>
    <col min="13568" max="13568" width="10" style="4" customWidth="1"/>
    <col min="13569" max="13569" width="15.33203125" style="4" customWidth="1"/>
    <col min="13570" max="13574" width="0" style="4" hidden="1" customWidth="1"/>
    <col min="13575" max="13575" width="13.83203125" style="4" customWidth="1"/>
    <col min="13576" max="13576" width="20.5" style="4" customWidth="1"/>
    <col min="13577" max="13816" width="11.5" style="4"/>
    <col min="13817" max="13817" width="14.5" style="4" customWidth="1"/>
    <col min="13818" max="13818" width="22.1640625" style="4" customWidth="1"/>
    <col min="13819" max="13819" width="16.83203125" style="4" customWidth="1"/>
    <col min="13820" max="13820" width="22.6640625" style="4" customWidth="1"/>
    <col min="13821" max="13821" width="20.33203125" style="4" customWidth="1"/>
    <col min="13822" max="13822" width="22.5" style="4" customWidth="1"/>
    <col min="13823" max="13823" width="25.5" style="4" customWidth="1"/>
    <col min="13824" max="13824" width="10" style="4" customWidth="1"/>
    <col min="13825" max="13825" width="15.33203125" style="4" customWidth="1"/>
    <col min="13826" max="13830" width="0" style="4" hidden="1" customWidth="1"/>
    <col min="13831" max="13831" width="13.83203125" style="4" customWidth="1"/>
    <col min="13832" max="13832" width="20.5" style="4" customWidth="1"/>
    <col min="13833" max="14072" width="11.5" style="4"/>
    <col min="14073" max="14073" width="14.5" style="4" customWidth="1"/>
    <col min="14074" max="14074" width="22.1640625" style="4" customWidth="1"/>
    <col min="14075" max="14075" width="16.83203125" style="4" customWidth="1"/>
    <col min="14076" max="14076" width="22.6640625" style="4" customWidth="1"/>
    <col min="14077" max="14077" width="20.33203125" style="4" customWidth="1"/>
    <col min="14078" max="14078" width="22.5" style="4" customWidth="1"/>
    <col min="14079" max="14079" width="25.5" style="4" customWidth="1"/>
    <col min="14080" max="14080" width="10" style="4" customWidth="1"/>
    <col min="14081" max="14081" width="15.33203125" style="4" customWidth="1"/>
    <col min="14082" max="14086" width="0" style="4" hidden="1" customWidth="1"/>
    <col min="14087" max="14087" width="13.83203125" style="4" customWidth="1"/>
    <col min="14088" max="14088" width="20.5" style="4" customWidth="1"/>
    <col min="14089" max="14328" width="11.5" style="4"/>
    <col min="14329" max="14329" width="14.5" style="4" customWidth="1"/>
    <col min="14330" max="14330" width="22.1640625" style="4" customWidth="1"/>
    <col min="14331" max="14331" width="16.83203125" style="4" customWidth="1"/>
    <col min="14332" max="14332" width="22.6640625" style="4" customWidth="1"/>
    <col min="14333" max="14333" width="20.33203125" style="4" customWidth="1"/>
    <col min="14334" max="14334" width="22.5" style="4" customWidth="1"/>
    <col min="14335" max="14335" width="25.5" style="4" customWidth="1"/>
    <col min="14336" max="14336" width="10" style="4" customWidth="1"/>
    <col min="14337" max="14337" width="15.33203125" style="4" customWidth="1"/>
    <col min="14338" max="14342" width="0" style="4" hidden="1" customWidth="1"/>
    <col min="14343" max="14343" width="13.83203125" style="4" customWidth="1"/>
    <col min="14344" max="14344" width="20.5" style="4" customWidth="1"/>
    <col min="14345" max="14584" width="11.5" style="4"/>
    <col min="14585" max="14585" width="14.5" style="4" customWidth="1"/>
    <col min="14586" max="14586" width="22.1640625" style="4" customWidth="1"/>
    <col min="14587" max="14587" width="16.83203125" style="4" customWidth="1"/>
    <col min="14588" max="14588" width="22.6640625" style="4" customWidth="1"/>
    <col min="14589" max="14589" width="20.33203125" style="4" customWidth="1"/>
    <col min="14590" max="14590" width="22.5" style="4" customWidth="1"/>
    <col min="14591" max="14591" width="25.5" style="4" customWidth="1"/>
    <col min="14592" max="14592" width="10" style="4" customWidth="1"/>
    <col min="14593" max="14593" width="15.33203125" style="4" customWidth="1"/>
    <col min="14594" max="14598" width="0" style="4" hidden="1" customWidth="1"/>
    <col min="14599" max="14599" width="13.83203125" style="4" customWidth="1"/>
    <col min="14600" max="14600" width="20.5" style="4" customWidth="1"/>
    <col min="14601" max="14840" width="11.5" style="4"/>
    <col min="14841" max="14841" width="14.5" style="4" customWidth="1"/>
    <col min="14842" max="14842" width="22.1640625" style="4" customWidth="1"/>
    <col min="14843" max="14843" width="16.83203125" style="4" customWidth="1"/>
    <col min="14844" max="14844" width="22.6640625" style="4" customWidth="1"/>
    <col min="14845" max="14845" width="20.33203125" style="4" customWidth="1"/>
    <col min="14846" max="14846" width="22.5" style="4" customWidth="1"/>
    <col min="14847" max="14847" width="25.5" style="4" customWidth="1"/>
    <col min="14848" max="14848" width="10" style="4" customWidth="1"/>
    <col min="14849" max="14849" width="15.33203125" style="4" customWidth="1"/>
    <col min="14850" max="14854" width="0" style="4" hidden="1" customWidth="1"/>
    <col min="14855" max="14855" width="13.83203125" style="4" customWidth="1"/>
    <col min="14856" max="14856" width="20.5" style="4" customWidth="1"/>
    <col min="14857" max="15096" width="11.5" style="4"/>
    <col min="15097" max="15097" width="14.5" style="4" customWidth="1"/>
    <col min="15098" max="15098" width="22.1640625" style="4" customWidth="1"/>
    <col min="15099" max="15099" width="16.83203125" style="4" customWidth="1"/>
    <col min="15100" max="15100" width="22.6640625" style="4" customWidth="1"/>
    <col min="15101" max="15101" width="20.33203125" style="4" customWidth="1"/>
    <col min="15102" max="15102" width="22.5" style="4" customWidth="1"/>
    <col min="15103" max="15103" width="25.5" style="4" customWidth="1"/>
    <col min="15104" max="15104" width="10" style="4" customWidth="1"/>
    <col min="15105" max="15105" width="15.33203125" style="4" customWidth="1"/>
    <col min="15106" max="15110" width="0" style="4" hidden="1" customWidth="1"/>
    <col min="15111" max="15111" width="13.83203125" style="4" customWidth="1"/>
    <col min="15112" max="15112" width="20.5" style="4" customWidth="1"/>
    <col min="15113" max="15352" width="11.5" style="4"/>
    <col min="15353" max="15353" width="14.5" style="4" customWidth="1"/>
    <col min="15354" max="15354" width="22.1640625" style="4" customWidth="1"/>
    <col min="15355" max="15355" width="16.83203125" style="4" customWidth="1"/>
    <col min="15356" max="15356" width="22.6640625" style="4" customWidth="1"/>
    <col min="15357" max="15357" width="20.33203125" style="4" customWidth="1"/>
    <col min="15358" max="15358" width="22.5" style="4" customWidth="1"/>
    <col min="15359" max="15359" width="25.5" style="4" customWidth="1"/>
    <col min="15360" max="15360" width="10" style="4" customWidth="1"/>
    <col min="15361" max="15361" width="15.33203125" style="4" customWidth="1"/>
    <col min="15362" max="15366" width="0" style="4" hidden="1" customWidth="1"/>
    <col min="15367" max="15367" width="13.83203125" style="4" customWidth="1"/>
    <col min="15368" max="15368" width="20.5" style="4" customWidth="1"/>
    <col min="15369" max="15608" width="11.5" style="4"/>
    <col min="15609" max="15609" width="14.5" style="4" customWidth="1"/>
    <col min="15610" max="15610" width="22.1640625" style="4" customWidth="1"/>
    <col min="15611" max="15611" width="16.83203125" style="4" customWidth="1"/>
    <col min="15612" max="15612" width="22.6640625" style="4" customWidth="1"/>
    <col min="15613" max="15613" width="20.33203125" style="4" customWidth="1"/>
    <col min="15614" max="15614" width="22.5" style="4" customWidth="1"/>
    <col min="15615" max="15615" width="25.5" style="4" customWidth="1"/>
    <col min="15616" max="15616" width="10" style="4" customWidth="1"/>
    <col min="15617" max="15617" width="15.33203125" style="4" customWidth="1"/>
    <col min="15618" max="15622" width="0" style="4" hidden="1" customWidth="1"/>
    <col min="15623" max="15623" width="13.83203125" style="4" customWidth="1"/>
    <col min="15624" max="15624" width="20.5" style="4" customWidth="1"/>
    <col min="15625" max="15864" width="11.5" style="4"/>
    <col min="15865" max="15865" width="14.5" style="4" customWidth="1"/>
    <col min="15866" max="15866" width="22.1640625" style="4" customWidth="1"/>
    <col min="15867" max="15867" width="16.83203125" style="4" customWidth="1"/>
    <col min="15868" max="15868" width="22.6640625" style="4" customWidth="1"/>
    <col min="15869" max="15869" width="20.33203125" style="4" customWidth="1"/>
    <col min="15870" max="15870" width="22.5" style="4" customWidth="1"/>
    <col min="15871" max="15871" width="25.5" style="4" customWidth="1"/>
    <col min="15872" max="15872" width="10" style="4" customWidth="1"/>
    <col min="15873" max="15873" width="15.33203125" style="4" customWidth="1"/>
    <col min="15874" max="15878" width="0" style="4" hidden="1" customWidth="1"/>
    <col min="15879" max="15879" width="13.83203125" style="4" customWidth="1"/>
    <col min="15880" max="15880" width="20.5" style="4" customWidth="1"/>
    <col min="15881" max="16120" width="11.5" style="4"/>
    <col min="16121" max="16121" width="14.5" style="4" customWidth="1"/>
    <col min="16122" max="16122" width="22.1640625" style="4" customWidth="1"/>
    <col min="16123" max="16123" width="16.83203125" style="4" customWidth="1"/>
    <col min="16124" max="16124" width="22.6640625" style="4" customWidth="1"/>
    <col min="16125" max="16125" width="20.33203125" style="4" customWidth="1"/>
    <col min="16126" max="16126" width="22.5" style="4" customWidth="1"/>
    <col min="16127" max="16127" width="25.5" style="4" customWidth="1"/>
    <col min="16128" max="16128" width="10" style="4" customWidth="1"/>
    <col min="16129" max="16129" width="15.33203125" style="4" customWidth="1"/>
    <col min="16130" max="16134" width="0" style="4" hidden="1" customWidth="1"/>
    <col min="16135" max="16135" width="13.83203125" style="4" customWidth="1"/>
    <col min="16136" max="16136" width="20.5" style="4" customWidth="1"/>
    <col min="16137" max="16383" width="11.5" style="4"/>
    <col min="16384" max="16384" width="11.5" style="4" customWidth="1"/>
  </cols>
  <sheetData>
    <row r="1" spans="1:15" s="306" customFormat="1" ht="21.75" customHeight="1" x14ac:dyDescent="0.2">
      <c r="A1" s="577"/>
      <c r="B1" s="468"/>
      <c r="C1" s="469"/>
      <c r="D1" s="491" t="s">
        <v>16</v>
      </c>
      <c r="E1" s="492"/>
      <c r="F1" s="492"/>
      <c r="G1" s="492"/>
      <c r="H1" s="492"/>
      <c r="I1" s="492"/>
      <c r="J1" s="492"/>
      <c r="K1" s="492"/>
      <c r="L1" s="492"/>
      <c r="M1" s="493"/>
      <c r="N1" s="545" t="s">
        <v>0</v>
      </c>
      <c r="O1" s="546"/>
    </row>
    <row r="2" spans="1:15" s="1" customFormat="1" ht="21.75" customHeight="1" x14ac:dyDescent="0.2">
      <c r="A2" s="578"/>
      <c r="B2" s="470"/>
      <c r="C2" s="471"/>
      <c r="D2" s="494"/>
      <c r="E2" s="495"/>
      <c r="F2" s="495"/>
      <c r="G2" s="495"/>
      <c r="H2" s="495"/>
      <c r="I2" s="495"/>
      <c r="J2" s="495"/>
      <c r="K2" s="495"/>
      <c r="L2" s="495"/>
      <c r="M2" s="496"/>
      <c r="N2" s="547" t="s">
        <v>727</v>
      </c>
      <c r="O2" s="548"/>
    </row>
    <row r="3" spans="1:15" s="1" customFormat="1" ht="21.75" customHeight="1" x14ac:dyDescent="0.2">
      <c r="A3" s="578"/>
      <c r="B3" s="470"/>
      <c r="C3" s="471"/>
      <c r="D3" s="494"/>
      <c r="E3" s="495"/>
      <c r="F3" s="495"/>
      <c r="G3" s="495"/>
      <c r="H3" s="495"/>
      <c r="I3" s="495"/>
      <c r="J3" s="495"/>
      <c r="K3" s="495"/>
      <c r="L3" s="495"/>
      <c r="M3" s="496"/>
      <c r="N3" s="547" t="s">
        <v>102</v>
      </c>
      <c r="O3" s="548"/>
    </row>
    <row r="4" spans="1:15" s="1" customFormat="1" ht="21.75" customHeight="1" thickBot="1" x14ac:dyDescent="0.25">
      <c r="A4" s="578"/>
      <c r="B4" s="472"/>
      <c r="C4" s="473"/>
      <c r="D4" s="497"/>
      <c r="E4" s="498"/>
      <c r="F4" s="498"/>
      <c r="G4" s="498"/>
      <c r="H4" s="498"/>
      <c r="I4" s="498"/>
      <c r="J4" s="498"/>
      <c r="K4" s="498"/>
      <c r="L4" s="498"/>
      <c r="M4" s="499"/>
      <c r="N4" s="555" t="s">
        <v>1</v>
      </c>
      <c r="O4" s="556"/>
    </row>
    <row r="5" spans="1:15" s="1" customFormat="1" ht="28.5" customHeight="1" thickBot="1" x14ac:dyDescent="0.25">
      <c r="A5" s="578"/>
      <c r="B5" s="456"/>
      <c r="C5" s="456"/>
      <c r="D5" s="456"/>
      <c r="E5" s="456"/>
      <c r="F5" s="456"/>
      <c r="G5" s="456"/>
      <c r="H5" s="456"/>
      <c r="I5" s="456"/>
      <c r="J5" s="456"/>
      <c r="K5" s="456"/>
      <c r="L5" s="456"/>
      <c r="M5" s="456"/>
      <c r="N5" s="456"/>
      <c r="O5" s="456"/>
    </row>
    <row r="6" spans="1:15" s="1" customFormat="1" ht="28.5" customHeight="1" thickBot="1" x14ac:dyDescent="0.25">
      <c r="A6" s="578"/>
      <c r="B6" s="463" t="s">
        <v>690</v>
      </c>
      <c r="C6" s="464"/>
      <c r="D6" s="464"/>
      <c r="E6" s="464"/>
      <c r="F6" s="464"/>
      <c r="G6" s="464"/>
      <c r="H6" s="464"/>
      <c r="I6" s="464"/>
      <c r="J6" s="464"/>
      <c r="K6" s="464"/>
      <c r="L6" s="464"/>
      <c r="M6" s="464"/>
      <c r="N6" s="464"/>
      <c r="O6" s="465"/>
    </row>
    <row r="7" spans="1:15" s="1" customFormat="1" ht="28.5" customHeight="1" thickBot="1" x14ac:dyDescent="0.25">
      <c r="A7" s="578"/>
      <c r="B7" s="463" t="s">
        <v>222</v>
      </c>
      <c r="C7" s="464"/>
      <c r="D7" s="464"/>
      <c r="E7" s="464"/>
      <c r="F7" s="464"/>
      <c r="G7" s="464"/>
      <c r="H7" s="464"/>
      <c r="I7" s="464"/>
      <c r="J7" s="464"/>
      <c r="K7" s="464"/>
      <c r="L7" s="464"/>
      <c r="M7" s="464"/>
      <c r="N7" s="464"/>
      <c r="O7" s="465"/>
    </row>
    <row r="8" spans="1:15" s="2" customFormat="1" ht="28.5" customHeight="1" thickBot="1" x14ac:dyDescent="0.25">
      <c r="A8" s="578"/>
      <c r="B8" s="463" t="s">
        <v>689</v>
      </c>
      <c r="C8" s="464"/>
      <c r="D8" s="464"/>
      <c r="E8" s="464"/>
      <c r="F8" s="464"/>
      <c r="G8" s="464"/>
      <c r="H8" s="464"/>
      <c r="I8" s="464"/>
      <c r="J8" s="464"/>
      <c r="K8" s="464"/>
      <c r="L8" s="464"/>
      <c r="M8" s="464"/>
      <c r="N8" s="464"/>
      <c r="O8" s="465"/>
    </row>
    <row r="9" spans="1:15" s="1" customFormat="1" ht="28.5" customHeight="1" thickBot="1" x14ac:dyDescent="0.25">
      <c r="A9" s="578"/>
      <c r="B9" s="508"/>
      <c r="C9" s="508"/>
      <c r="D9" s="508"/>
      <c r="E9" s="508"/>
      <c r="F9" s="508"/>
      <c r="G9" s="508"/>
      <c r="H9" s="72"/>
      <c r="I9" s="72"/>
      <c r="J9" s="72"/>
      <c r="K9" s="72"/>
      <c r="L9" s="72"/>
    </row>
    <row r="10" spans="1:15" s="1" customFormat="1" ht="28.5" customHeight="1" thickBot="1" x14ac:dyDescent="0.25">
      <c r="A10" s="578"/>
      <c r="B10" s="458" t="s">
        <v>205</v>
      </c>
      <c r="C10" s="460" t="s">
        <v>3</v>
      </c>
      <c r="D10" s="460" t="s">
        <v>22</v>
      </c>
      <c r="E10" s="460" t="s">
        <v>4</v>
      </c>
      <c r="F10" s="460" t="s">
        <v>10</v>
      </c>
      <c r="G10" s="460" t="s">
        <v>312</v>
      </c>
      <c r="H10" s="299" t="s">
        <v>729</v>
      </c>
      <c r="I10" s="299" t="s">
        <v>729</v>
      </c>
      <c r="J10" s="299" t="s">
        <v>729</v>
      </c>
      <c r="K10" s="299" t="s">
        <v>729</v>
      </c>
      <c r="L10" s="487" t="s">
        <v>8</v>
      </c>
      <c r="M10" s="466" t="s">
        <v>9</v>
      </c>
      <c r="N10" s="510" t="s">
        <v>7</v>
      </c>
      <c r="O10" s="510" t="s">
        <v>521</v>
      </c>
    </row>
    <row r="11" spans="1:15" s="3" customFormat="1" ht="28.5" customHeight="1" thickBot="1" x14ac:dyDescent="0.25">
      <c r="A11" s="578"/>
      <c r="B11" s="459"/>
      <c r="C11" s="461"/>
      <c r="D11" s="461"/>
      <c r="E11" s="461"/>
      <c r="F11" s="461"/>
      <c r="G11" s="461"/>
      <c r="H11" s="300" t="s">
        <v>730</v>
      </c>
      <c r="I11" s="300" t="s">
        <v>748</v>
      </c>
      <c r="J11" s="300" t="s">
        <v>773</v>
      </c>
      <c r="K11" s="300" t="s">
        <v>785</v>
      </c>
      <c r="L11" s="522"/>
      <c r="M11" s="518"/>
      <c r="N11" s="511"/>
      <c r="O11" s="511"/>
    </row>
    <row r="12" spans="1:15" ht="79" customHeight="1" x14ac:dyDescent="0.2">
      <c r="B12" s="557" t="s">
        <v>245</v>
      </c>
      <c r="C12" s="570" t="s">
        <v>285</v>
      </c>
      <c r="D12" s="570" t="s">
        <v>553</v>
      </c>
      <c r="E12" s="202" t="s">
        <v>549</v>
      </c>
      <c r="F12" s="202" t="s">
        <v>548</v>
      </c>
      <c r="G12" s="104">
        <v>1</v>
      </c>
      <c r="H12" s="104" t="s">
        <v>728</v>
      </c>
      <c r="I12" s="104" t="s">
        <v>728</v>
      </c>
      <c r="J12" s="359">
        <v>0.8</v>
      </c>
      <c r="K12" s="359">
        <v>1</v>
      </c>
      <c r="L12" s="276">
        <v>44927</v>
      </c>
      <c r="M12" s="276">
        <v>45291</v>
      </c>
      <c r="N12" s="198" t="s">
        <v>79</v>
      </c>
      <c r="O12" s="436" t="s">
        <v>778</v>
      </c>
    </row>
    <row r="13" spans="1:15" ht="81" customHeight="1" x14ac:dyDescent="0.2">
      <c r="B13" s="558"/>
      <c r="C13" s="571"/>
      <c r="D13" s="571"/>
      <c r="E13" s="185" t="s">
        <v>616</v>
      </c>
      <c r="F13" s="185" t="s">
        <v>550</v>
      </c>
      <c r="G13" s="109">
        <v>1</v>
      </c>
      <c r="H13" s="109">
        <v>1</v>
      </c>
      <c r="I13" s="109">
        <v>1</v>
      </c>
      <c r="J13" s="373">
        <v>1</v>
      </c>
      <c r="K13" s="373">
        <v>1</v>
      </c>
      <c r="L13" s="278">
        <v>44927</v>
      </c>
      <c r="M13" s="278">
        <v>45291</v>
      </c>
      <c r="N13" s="127" t="s">
        <v>79</v>
      </c>
      <c r="O13" s="204"/>
    </row>
    <row r="14" spans="1:15" ht="73" customHeight="1" x14ac:dyDescent="0.2">
      <c r="B14" s="558"/>
      <c r="C14" s="571"/>
      <c r="D14" s="571"/>
      <c r="E14" s="185" t="s">
        <v>552</v>
      </c>
      <c r="F14" s="185" t="s">
        <v>551</v>
      </c>
      <c r="G14" s="162">
        <v>1</v>
      </c>
      <c r="H14" s="92">
        <v>1</v>
      </c>
      <c r="I14" s="92">
        <v>1</v>
      </c>
      <c r="J14" s="359">
        <v>1</v>
      </c>
      <c r="K14" s="359">
        <v>1</v>
      </c>
      <c r="L14" s="278">
        <v>44927</v>
      </c>
      <c r="M14" s="278">
        <v>45291</v>
      </c>
      <c r="N14" s="127" t="s">
        <v>79</v>
      </c>
      <c r="O14" s="204"/>
    </row>
    <row r="15" spans="1:15" ht="79" customHeight="1" x14ac:dyDescent="0.2">
      <c r="B15" s="558"/>
      <c r="C15" s="571"/>
      <c r="D15" s="571"/>
      <c r="E15" s="185" t="s">
        <v>555</v>
      </c>
      <c r="F15" s="185" t="s">
        <v>554</v>
      </c>
      <c r="G15" s="162">
        <f>1/1</f>
        <v>1</v>
      </c>
      <c r="H15" s="92">
        <v>1</v>
      </c>
      <c r="I15" s="92">
        <v>1</v>
      </c>
      <c r="J15" s="359">
        <v>1</v>
      </c>
      <c r="K15" s="359">
        <v>1</v>
      </c>
      <c r="L15" s="278">
        <v>44927</v>
      </c>
      <c r="M15" s="278">
        <v>45291</v>
      </c>
      <c r="N15" s="127" t="s">
        <v>79</v>
      </c>
      <c r="O15" s="170"/>
    </row>
    <row r="16" spans="1:15" ht="82" customHeight="1" x14ac:dyDescent="0.2">
      <c r="B16" s="558"/>
      <c r="C16" s="571"/>
      <c r="D16" s="571"/>
      <c r="E16" s="185" t="s">
        <v>576</v>
      </c>
      <c r="F16" s="185" t="s">
        <v>577</v>
      </c>
      <c r="G16" s="162">
        <v>1</v>
      </c>
      <c r="H16" s="92">
        <v>1</v>
      </c>
      <c r="I16" s="92">
        <v>1</v>
      </c>
      <c r="J16" s="359">
        <v>1</v>
      </c>
      <c r="K16" s="359">
        <v>1</v>
      </c>
      <c r="L16" s="278">
        <v>44927</v>
      </c>
      <c r="M16" s="278">
        <v>45291</v>
      </c>
      <c r="N16" s="127" t="s">
        <v>79</v>
      </c>
      <c r="O16" s="204"/>
    </row>
    <row r="17" spans="2:15" s="4" customFormat="1" ht="62" customHeight="1" x14ac:dyDescent="0.2">
      <c r="B17" s="558"/>
      <c r="C17" s="571"/>
      <c r="D17" s="571"/>
      <c r="E17" s="185" t="s">
        <v>575</v>
      </c>
      <c r="F17" s="185" t="s">
        <v>556</v>
      </c>
      <c r="G17" s="162">
        <v>1</v>
      </c>
      <c r="H17" s="92">
        <v>1</v>
      </c>
      <c r="I17" s="92">
        <v>1</v>
      </c>
      <c r="J17" s="150">
        <v>1</v>
      </c>
      <c r="K17" s="150">
        <v>1</v>
      </c>
      <c r="L17" s="278">
        <v>44927</v>
      </c>
      <c r="M17" s="278">
        <v>45291</v>
      </c>
      <c r="N17" s="127" t="s">
        <v>79</v>
      </c>
      <c r="O17" s="204"/>
    </row>
    <row r="18" spans="2:15" s="4" customFormat="1" ht="65" customHeight="1" x14ac:dyDescent="0.2">
      <c r="B18" s="558"/>
      <c r="C18" s="571"/>
      <c r="D18" s="571"/>
      <c r="E18" s="185" t="s">
        <v>557</v>
      </c>
      <c r="F18" s="185" t="s">
        <v>558</v>
      </c>
      <c r="G18" s="162">
        <v>2</v>
      </c>
      <c r="H18" s="305">
        <v>0.5</v>
      </c>
      <c r="I18" s="305">
        <v>0.5</v>
      </c>
      <c r="J18" s="150">
        <v>0.5</v>
      </c>
      <c r="K18" s="150">
        <v>1</v>
      </c>
      <c r="L18" s="278">
        <v>44927</v>
      </c>
      <c r="M18" s="278">
        <v>45291</v>
      </c>
      <c r="N18" s="127" t="s">
        <v>79</v>
      </c>
      <c r="O18" s="170"/>
    </row>
    <row r="19" spans="2:15" s="4" customFormat="1" ht="79" customHeight="1" x14ac:dyDescent="0.2">
      <c r="B19" s="558"/>
      <c r="C19" s="571"/>
      <c r="D19" s="571"/>
      <c r="E19" s="185" t="s">
        <v>617</v>
      </c>
      <c r="F19" s="185" t="s">
        <v>618</v>
      </c>
      <c r="G19" s="92">
        <v>1</v>
      </c>
      <c r="H19" s="92" t="s">
        <v>728</v>
      </c>
      <c r="I19" s="92" t="s">
        <v>728</v>
      </c>
      <c r="J19" s="337" t="s">
        <v>801</v>
      </c>
      <c r="K19" s="438" t="s">
        <v>728</v>
      </c>
      <c r="L19" s="278">
        <v>44927</v>
      </c>
      <c r="M19" s="278">
        <v>45291</v>
      </c>
      <c r="N19" s="127" t="s">
        <v>79</v>
      </c>
      <c r="O19" s="170"/>
    </row>
    <row r="20" spans="2:15" s="4" customFormat="1" ht="30" x14ac:dyDescent="0.2">
      <c r="B20" s="558"/>
      <c r="C20" s="571"/>
      <c r="D20" s="571"/>
      <c r="E20" s="185" t="s">
        <v>560</v>
      </c>
      <c r="F20" s="185" t="s">
        <v>559</v>
      </c>
      <c r="G20" s="162">
        <v>1</v>
      </c>
      <c r="H20" s="92">
        <v>1</v>
      </c>
      <c r="I20" s="92">
        <v>1</v>
      </c>
      <c r="J20" s="150">
        <v>1</v>
      </c>
      <c r="K20" s="150">
        <v>1</v>
      </c>
      <c r="L20" s="278">
        <v>44927</v>
      </c>
      <c r="M20" s="278">
        <v>45291</v>
      </c>
      <c r="N20" s="127" t="s">
        <v>79</v>
      </c>
      <c r="O20" s="170"/>
    </row>
    <row r="21" spans="2:15" s="4" customFormat="1" ht="91" customHeight="1" x14ac:dyDescent="0.2">
      <c r="B21" s="558"/>
      <c r="C21" s="571"/>
      <c r="D21" s="571"/>
      <c r="E21" s="185" t="s">
        <v>561</v>
      </c>
      <c r="F21" s="185" t="s">
        <v>562</v>
      </c>
      <c r="G21" s="162">
        <v>4</v>
      </c>
      <c r="H21" s="305">
        <v>0.25</v>
      </c>
      <c r="I21" s="305">
        <v>0.5</v>
      </c>
      <c r="J21" s="188">
        <v>0.75</v>
      </c>
      <c r="K21" s="188">
        <v>1</v>
      </c>
      <c r="L21" s="278">
        <v>44927</v>
      </c>
      <c r="M21" s="278">
        <v>45291</v>
      </c>
      <c r="N21" s="127" t="s">
        <v>79</v>
      </c>
      <c r="O21" s="308"/>
    </row>
    <row r="22" spans="2:15" s="4" customFormat="1" ht="30" x14ac:dyDescent="0.2">
      <c r="B22" s="558"/>
      <c r="C22" s="571"/>
      <c r="D22" s="571"/>
      <c r="E22" s="185" t="s">
        <v>564</v>
      </c>
      <c r="F22" s="185" t="s">
        <v>565</v>
      </c>
      <c r="G22" s="162">
        <v>1</v>
      </c>
      <c r="H22" s="92">
        <v>1</v>
      </c>
      <c r="I22" s="92">
        <v>1</v>
      </c>
      <c r="J22" s="151">
        <v>1</v>
      </c>
      <c r="K22" s="151">
        <v>1</v>
      </c>
      <c r="L22" s="278">
        <v>44927</v>
      </c>
      <c r="M22" s="278">
        <v>45291</v>
      </c>
      <c r="N22" s="127" t="s">
        <v>79</v>
      </c>
      <c r="O22" s="204"/>
    </row>
    <row r="23" spans="2:15" s="4" customFormat="1" ht="30" x14ac:dyDescent="0.2">
      <c r="B23" s="558"/>
      <c r="C23" s="571"/>
      <c r="D23" s="571"/>
      <c r="E23" s="185" t="s">
        <v>563</v>
      </c>
      <c r="F23" s="185" t="s">
        <v>566</v>
      </c>
      <c r="G23" s="182">
        <v>2</v>
      </c>
      <c r="H23" s="261">
        <v>0.5</v>
      </c>
      <c r="I23" s="261">
        <v>0.5</v>
      </c>
      <c r="J23" s="337">
        <v>1</v>
      </c>
      <c r="K23" s="337">
        <v>1</v>
      </c>
      <c r="L23" s="278">
        <v>44927</v>
      </c>
      <c r="M23" s="278">
        <v>45291</v>
      </c>
      <c r="N23" s="127" t="s">
        <v>79</v>
      </c>
      <c r="O23" s="170"/>
    </row>
    <row r="24" spans="2:15" s="4" customFormat="1" ht="65" customHeight="1" x14ac:dyDescent="0.2">
      <c r="B24" s="558"/>
      <c r="C24" s="571"/>
      <c r="D24" s="571"/>
      <c r="E24" s="185" t="s">
        <v>567</v>
      </c>
      <c r="F24" s="185" t="s">
        <v>568</v>
      </c>
      <c r="G24" s="162">
        <v>1</v>
      </c>
      <c r="H24" s="92">
        <v>1</v>
      </c>
      <c r="I24" s="92">
        <v>1</v>
      </c>
      <c r="J24" s="337">
        <v>1</v>
      </c>
      <c r="K24" s="337">
        <v>1</v>
      </c>
      <c r="L24" s="278">
        <v>44927</v>
      </c>
      <c r="M24" s="278">
        <v>45291</v>
      </c>
      <c r="N24" s="127" t="s">
        <v>79</v>
      </c>
      <c r="O24" s="170"/>
    </row>
    <row r="25" spans="2:15" s="4" customFormat="1" ht="45" x14ac:dyDescent="0.2">
      <c r="B25" s="558"/>
      <c r="C25" s="571"/>
      <c r="D25" s="571"/>
      <c r="E25" s="185" t="s">
        <v>570</v>
      </c>
      <c r="F25" s="185" t="s">
        <v>569</v>
      </c>
      <c r="G25" s="162">
        <v>2</v>
      </c>
      <c r="H25" s="305">
        <v>0.5</v>
      </c>
      <c r="I25" s="305">
        <v>0.5</v>
      </c>
      <c r="J25" s="337">
        <v>0.5</v>
      </c>
      <c r="K25" s="337">
        <v>1</v>
      </c>
      <c r="L25" s="278">
        <v>44927</v>
      </c>
      <c r="M25" s="278">
        <v>45291</v>
      </c>
      <c r="N25" s="127" t="s">
        <v>79</v>
      </c>
      <c r="O25" s="433" t="s">
        <v>779</v>
      </c>
    </row>
    <row r="26" spans="2:15" s="4" customFormat="1" ht="71" customHeight="1" x14ac:dyDescent="0.2">
      <c r="B26" s="558"/>
      <c r="C26" s="571"/>
      <c r="D26" s="571"/>
      <c r="E26" s="185" t="s">
        <v>571</v>
      </c>
      <c r="F26" s="185" t="s">
        <v>572</v>
      </c>
      <c r="G26" s="162">
        <v>1</v>
      </c>
      <c r="H26" s="305" t="s">
        <v>728</v>
      </c>
      <c r="I26" s="305" t="s">
        <v>728</v>
      </c>
      <c r="J26" s="337">
        <v>0</v>
      </c>
      <c r="K26" s="437">
        <v>0</v>
      </c>
      <c r="L26" s="278">
        <v>44927</v>
      </c>
      <c r="M26" s="278">
        <v>45291</v>
      </c>
      <c r="N26" s="127" t="s">
        <v>79</v>
      </c>
      <c r="O26" s="433" t="s">
        <v>751</v>
      </c>
    </row>
    <row r="27" spans="2:15" s="4" customFormat="1" ht="69" customHeight="1" x14ac:dyDescent="0.2">
      <c r="B27" s="558"/>
      <c r="C27" s="571"/>
      <c r="D27" s="571"/>
      <c r="E27" s="185" t="s">
        <v>573</v>
      </c>
      <c r="F27" s="185" t="s">
        <v>574</v>
      </c>
      <c r="G27" s="162">
        <v>2</v>
      </c>
      <c r="H27" s="92" t="s">
        <v>728</v>
      </c>
      <c r="I27" s="92" t="s">
        <v>728</v>
      </c>
      <c r="J27" s="337">
        <v>0</v>
      </c>
      <c r="K27" s="437">
        <v>0</v>
      </c>
      <c r="L27" s="278">
        <v>44927</v>
      </c>
      <c r="M27" s="278">
        <v>45291</v>
      </c>
      <c r="N27" s="127" t="s">
        <v>79</v>
      </c>
      <c r="O27" s="204"/>
    </row>
    <row r="28" spans="2:15" s="4" customFormat="1" ht="30" x14ac:dyDescent="0.2">
      <c r="B28" s="558"/>
      <c r="C28" s="571"/>
      <c r="D28" s="571"/>
      <c r="E28" s="185" t="s">
        <v>479</v>
      </c>
      <c r="F28" s="262" t="s">
        <v>336</v>
      </c>
      <c r="G28" s="162">
        <v>1</v>
      </c>
      <c r="H28" s="305">
        <v>1</v>
      </c>
      <c r="I28" s="305">
        <v>1</v>
      </c>
      <c r="J28" s="337">
        <v>1</v>
      </c>
      <c r="K28" s="337">
        <v>1</v>
      </c>
      <c r="L28" s="278">
        <v>44927</v>
      </c>
      <c r="M28" s="278">
        <v>45291</v>
      </c>
      <c r="N28" s="127" t="s">
        <v>79</v>
      </c>
      <c r="O28" s="204"/>
    </row>
    <row r="29" spans="2:15" s="4" customFormat="1" ht="87" customHeight="1" x14ac:dyDescent="0.2">
      <c r="B29" s="558"/>
      <c r="C29" s="571"/>
      <c r="D29" s="571"/>
      <c r="E29" s="576" t="s">
        <v>480</v>
      </c>
      <c r="F29" s="262" t="s">
        <v>338</v>
      </c>
      <c r="G29" s="92">
        <v>0.3</v>
      </c>
      <c r="H29" s="92">
        <v>0.8</v>
      </c>
      <c r="I29" s="92">
        <v>0.8</v>
      </c>
      <c r="J29" s="337">
        <v>0.8</v>
      </c>
      <c r="K29" s="337">
        <v>0.8</v>
      </c>
      <c r="L29" s="278">
        <v>44927</v>
      </c>
      <c r="M29" s="278">
        <v>45291</v>
      </c>
      <c r="N29" s="127" t="s">
        <v>79</v>
      </c>
      <c r="O29" s="433" t="s">
        <v>781</v>
      </c>
    </row>
    <row r="30" spans="2:15" s="4" customFormat="1" ht="45" x14ac:dyDescent="0.2">
      <c r="B30" s="558"/>
      <c r="C30" s="571"/>
      <c r="D30" s="571"/>
      <c r="E30" s="576"/>
      <c r="F30" s="262" t="s">
        <v>339</v>
      </c>
      <c r="G30" s="92">
        <v>1</v>
      </c>
      <c r="H30" s="92">
        <v>1</v>
      </c>
      <c r="I30" s="92">
        <v>1</v>
      </c>
      <c r="J30" s="337">
        <v>1</v>
      </c>
      <c r="K30" s="337">
        <v>1</v>
      </c>
      <c r="L30" s="278">
        <v>44927</v>
      </c>
      <c r="M30" s="278">
        <v>45291</v>
      </c>
      <c r="N30" s="127" t="s">
        <v>340</v>
      </c>
      <c r="O30" s="170"/>
    </row>
    <row r="31" spans="2:15" s="4" customFormat="1" ht="64" customHeight="1" x14ac:dyDescent="0.2">
      <c r="B31" s="558"/>
      <c r="C31" s="571"/>
      <c r="D31" s="571"/>
      <c r="E31" s="576"/>
      <c r="F31" s="262" t="s">
        <v>341</v>
      </c>
      <c r="G31" s="162">
        <v>1</v>
      </c>
      <c r="H31" s="92" t="s">
        <v>728</v>
      </c>
      <c r="I31" s="92" t="s">
        <v>728</v>
      </c>
      <c r="J31" s="337">
        <v>0</v>
      </c>
      <c r="K31" s="437">
        <v>0</v>
      </c>
      <c r="L31" s="278">
        <v>44927</v>
      </c>
      <c r="M31" s="278">
        <v>45291</v>
      </c>
      <c r="N31" s="127" t="s">
        <v>710</v>
      </c>
      <c r="O31" s="170" t="s">
        <v>782</v>
      </c>
    </row>
    <row r="32" spans="2:15" s="4" customFormat="1" ht="65" customHeight="1" x14ac:dyDescent="0.2">
      <c r="B32" s="558"/>
      <c r="C32" s="571"/>
      <c r="D32" s="571"/>
      <c r="E32" s="576"/>
      <c r="F32" s="262" t="s">
        <v>619</v>
      </c>
      <c r="G32" s="165">
        <v>2</v>
      </c>
      <c r="H32" s="305">
        <v>0.5</v>
      </c>
      <c r="I32" s="305">
        <v>0.5</v>
      </c>
      <c r="J32" s="337">
        <v>1</v>
      </c>
      <c r="K32" s="337">
        <v>1</v>
      </c>
      <c r="L32" s="278">
        <v>44927</v>
      </c>
      <c r="M32" s="278">
        <v>45291</v>
      </c>
      <c r="N32" s="127" t="s">
        <v>79</v>
      </c>
      <c r="O32" s="170"/>
    </row>
    <row r="33" spans="2:15" s="4" customFormat="1" ht="49" customHeight="1" x14ac:dyDescent="0.2">
      <c r="B33" s="558"/>
      <c r="C33" s="571"/>
      <c r="D33" s="571"/>
      <c r="E33" s="560" t="s">
        <v>331</v>
      </c>
      <c r="F33" s="262" t="s">
        <v>337</v>
      </c>
      <c r="G33" s="165">
        <v>0.6</v>
      </c>
      <c r="H33" s="305">
        <v>1</v>
      </c>
      <c r="I33" s="305">
        <v>1</v>
      </c>
      <c r="J33" s="337">
        <v>1</v>
      </c>
      <c r="K33" s="337">
        <v>1</v>
      </c>
      <c r="L33" s="278">
        <v>44927</v>
      </c>
      <c r="M33" s="278">
        <v>45291</v>
      </c>
      <c r="N33" s="127" t="s">
        <v>79</v>
      </c>
      <c r="O33" s="170"/>
    </row>
    <row r="34" spans="2:15" s="4" customFormat="1" ht="48" customHeight="1" x14ac:dyDescent="0.2">
      <c r="B34" s="558"/>
      <c r="C34" s="571"/>
      <c r="D34" s="571"/>
      <c r="E34" s="560"/>
      <c r="F34" s="262" t="s">
        <v>620</v>
      </c>
      <c r="G34" s="263">
        <v>2</v>
      </c>
      <c r="H34" s="261">
        <f>1/2</f>
        <v>0.5</v>
      </c>
      <c r="I34" s="261">
        <f>1/2</f>
        <v>0.5</v>
      </c>
      <c r="J34" s="337">
        <v>0.5</v>
      </c>
      <c r="K34" s="337">
        <v>1</v>
      </c>
      <c r="L34" s="278">
        <v>44927</v>
      </c>
      <c r="M34" s="278">
        <v>45291</v>
      </c>
      <c r="N34" s="127" t="s">
        <v>79</v>
      </c>
      <c r="O34" s="170"/>
    </row>
    <row r="35" spans="2:15" s="4" customFormat="1" ht="60" x14ac:dyDescent="0.2">
      <c r="B35" s="558"/>
      <c r="C35" s="571"/>
      <c r="D35" s="571"/>
      <c r="E35" s="560"/>
      <c r="F35" s="309" t="s">
        <v>589</v>
      </c>
      <c r="G35" s="264">
        <v>0.75</v>
      </c>
      <c r="H35" s="373">
        <v>0.73684210526315796</v>
      </c>
      <c r="I35" s="373">
        <f>15/19</f>
        <v>0.78947368421052633</v>
      </c>
      <c r="J35" s="373">
        <f>15/19</f>
        <v>0.78947368421052633</v>
      </c>
      <c r="K35" s="373">
        <f>15/19</f>
        <v>0.78947368421052633</v>
      </c>
      <c r="L35" s="278">
        <v>44927</v>
      </c>
      <c r="M35" s="278">
        <v>45291</v>
      </c>
      <c r="N35" s="127" t="s">
        <v>342</v>
      </c>
      <c r="O35" s="170" t="s">
        <v>731</v>
      </c>
    </row>
    <row r="36" spans="2:15" s="4" customFormat="1" ht="136" thickBot="1" x14ac:dyDescent="0.25">
      <c r="B36" s="559"/>
      <c r="C36" s="180" t="s">
        <v>244</v>
      </c>
      <c r="D36" s="205" t="s">
        <v>104</v>
      </c>
      <c r="E36" s="205" t="s">
        <v>108</v>
      </c>
      <c r="F36" s="291" t="s">
        <v>157</v>
      </c>
      <c r="G36" s="271">
        <v>1</v>
      </c>
      <c r="H36" s="201">
        <v>0.25</v>
      </c>
      <c r="I36" s="201">
        <v>0.5</v>
      </c>
      <c r="J36" s="292">
        <v>0.75</v>
      </c>
      <c r="K36" s="292">
        <v>1</v>
      </c>
      <c r="L36" s="279">
        <v>44927</v>
      </c>
      <c r="M36" s="279">
        <v>45291</v>
      </c>
      <c r="N36" s="206" t="s">
        <v>526</v>
      </c>
      <c r="O36" s="207" t="s">
        <v>732</v>
      </c>
    </row>
    <row r="37" spans="2:15" x14ac:dyDescent="0.2">
      <c r="H37" s="310">
        <f>AVERAGE(H12:H36)</f>
        <v>0.77684210526315789</v>
      </c>
      <c r="I37" s="310">
        <f>AVERAGE(I12:I36)</f>
        <v>0.80447368421052623</v>
      </c>
      <c r="J37" s="310">
        <f>AVERAGE(J12:J36)</f>
        <v>0.7662280701754387</v>
      </c>
      <c r="K37" s="310">
        <f>AVERAGE(K12:K36)</f>
        <v>0.85789473684210538</v>
      </c>
    </row>
  </sheetData>
  <mergeCells count="27">
    <mergeCell ref="B6:O6"/>
    <mergeCell ref="B7:O7"/>
    <mergeCell ref="B8:O8"/>
    <mergeCell ref="A1:A11"/>
    <mergeCell ref="B9:G9"/>
    <mergeCell ref="B1:C4"/>
    <mergeCell ref="B10:B11"/>
    <mergeCell ref="D10:D11"/>
    <mergeCell ref="C10:C11"/>
    <mergeCell ref="E10:E11"/>
    <mergeCell ref="B5:O5"/>
    <mergeCell ref="N10:N11"/>
    <mergeCell ref="F10:F11"/>
    <mergeCell ref="G10:G11"/>
    <mergeCell ref="O10:O11"/>
    <mergeCell ref="M10:M11"/>
    <mergeCell ref="L10:L11"/>
    <mergeCell ref="B12:B36"/>
    <mergeCell ref="C12:C35"/>
    <mergeCell ref="D12:D35"/>
    <mergeCell ref="E29:E32"/>
    <mergeCell ref="E33:E35"/>
    <mergeCell ref="D1:M4"/>
    <mergeCell ref="N1:O1"/>
    <mergeCell ref="N2:O2"/>
    <mergeCell ref="N3:O3"/>
    <mergeCell ref="N4:O4"/>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P25"/>
  <sheetViews>
    <sheetView topLeftCell="D9" zoomScale="75" zoomScaleNormal="40" workbookViewId="0">
      <selection activeCell="P17" sqref="P17:P19"/>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7" width="19.5" style="4" customWidth="1"/>
    <col min="8" max="11" width="20.83203125" style="4" customWidth="1"/>
    <col min="12" max="13" width="19.5" style="4" customWidth="1"/>
    <col min="14" max="14" width="19.1640625" style="4" customWidth="1"/>
    <col min="15" max="15" width="20" style="4" customWidth="1"/>
    <col min="16" max="247" width="11.5" style="4"/>
    <col min="248" max="248" width="14.5" style="4" customWidth="1"/>
    <col min="249" max="249" width="22.1640625" style="4" customWidth="1"/>
    <col min="250" max="250" width="16.83203125" style="4" customWidth="1"/>
    <col min="251" max="251" width="22.6640625" style="4" customWidth="1"/>
    <col min="252" max="252" width="20.33203125" style="4" customWidth="1"/>
    <col min="253" max="253" width="22.5" style="4" customWidth="1"/>
    <col min="254" max="254" width="25.5" style="4" customWidth="1"/>
    <col min="255" max="255" width="10" style="4" customWidth="1"/>
    <col min="256" max="256" width="15.33203125" style="4" customWidth="1"/>
    <col min="257" max="261" width="0" style="4" hidden="1" customWidth="1"/>
    <col min="262" max="262" width="13.83203125" style="4" customWidth="1"/>
    <col min="263" max="263" width="20.5" style="4" customWidth="1"/>
    <col min="264" max="503" width="11.5" style="4"/>
    <col min="504" max="504" width="14.5" style="4" customWidth="1"/>
    <col min="505" max="505" width="22.1640625" style="4" customWidth="1"/>
    <col min="506" max="506" width="16.83203125" style="4" customWidth="1"/>
    <col min="507" max="507" width="22.6640625" style="4" customWidth="1"/>
    <col min="508" max="508" width="20.33203125" style="4" customWidth="1"/>
    <col min="509" max="509" width="22.5" style="4" customWidth="1"/>
    <col min="510" max="510" width="25.5" style="4" customWidth="1"/>
    <col min="511" max="511" width="10" style="4" customWidth="1"/>
    <col min="512" max="512" width="15.33203125" style="4" customWidth="1"/>
    <col min="513" max="517" width="0" style="4" hidden="1" customWidth="1"/>
    <col min="518" max="518" width="13.83203125" style="4" customWidth="1"/>
    <col min="519" max="519" width="20.5" style="4" customWidth="1"/>
    <col min="520" max="759" width="11.5" style="4"/>
    <col min="760" max="760" width="14.5" style="4" customWidth="1"/>
    <col min="761" max="761" width="22.1640625" style="4" customWidth="1"/>
    <col min="762" max="762" width="16.83203125" style="4" customWidth="1"/>
    <col min="763" max="763" width="22.6640625" style="4" customWidth="1"/>
    <col min="764" max="764" width="20.33203125" style="4" customWidth="1"/>
    <col min="765" max="765" width="22.5" style="4" customWidth="1"/>
    <col min="766" max="766" width="25.5" style="4" customWidth="1"/>
    <col min="767" max="767" width="10" style="4" customWidth="1"/>
    <col min="768" max="768" width="15.33203125" style="4" customWidth="1"/>
    <col min="769" max="773" width="0" style="4" hidden="1" customWidth="1"/>
    <col min="774" max="774" width="13.83203125" style="4" customWidth="1"/>
    <col min="775" max="775" width="20.5" style="4" customWidth="1"/>
    <col min="776" max="1015" width="11.5" style="4"/>
    <col min="1016" max="1016" width="14.5" style="4" customWidth="1"/>
    <col min="1017" max="1017" width="22.1640625" style="4" customWidth="1"/>
    <col min="1018" max="1018" width="16.83203125" style="4" customWidth="1"/>
    <col min="1019" max="1019" width="22.6640625" style="4" customWidth="1"/>
    <col min="1020" max="1020" width="20.33203125" style="4" customWidth="1"/>
    <col min="1021" max="1021" width="22.5" style="4" customWidth="1"/>
    <col min="1022" max="1022" width="25.5" style="4" customWidth="1"/>
    <col min="1023" max="1023" width="10" style="4" customWidth="1"/>
    <col min="1024" max="1024" width="15.33203125" style="4" customWidth="1"/>
    <col min="1025" max="1029" width="0" style="4" hidden="1" customWidth="1"/>
    <col min="1030" max="1030" width="13.83203125" style="4" customWidth="1"/>
    <col min="1031" max="1031" width="20.5" style="4" customWidth="1"/>
    <col min="1032" max="1271" width="11.5" style="4"/>
    <col min="1272" max="1272" width="14.5" style="4" customWidth="1"/>
    <col min="1273" max="1273" width="22.1640625" style="4" customWidth="1"/>
    <col min="1274" max="1274" width="16.83203125" style="4" customWidth="1"/>
    <col min="1275" max="1275" width="22.6640625" style="4" customWidth="1"/>
    <col min="1276" max="1276" width="20.33203125" style="4" customWidth="1"/>
    <col min="1277" max="1277" width="22.5" style="4" customWidth="1"/>
    <col min="1278" max="1278" width="25.5" style="4" customWidth="1"/>
    <col min="1279" max="1279" width="10" style="4" customWidth="1"/>
    <col min="1280" max="1280" width="15.33203125" style="4" customWidth="1"/>
    <col min="1281" max="1285" width="0" style="4" hidden="1" customWidth="1"/>
    <col min="1286" max="1286" width="13.83203125" style="4" customWidth="1"/>
    <col min="1287" max="1287" width="20.5" style="4" customWidth="1"/>
    <col min="1288" max="1527" width="11.5" style="4"/>
    <col min="1528" max="1528" width="14.5" style="4" customWidth="1"/>
    <col min="1529" max="1529" width="22.1640625" style="4" customWidth="1"/>
    <col min="1530" max="1530" width="16.83203125" style="4" customWidth="1"/>
    <col min="1531" max="1531" width="22.6640625" style="4" customWidth="1"/>
    <col min="1532" max="1532" width="20.33203125" style="4" customWidth="1"/>
    <col min="1533" max="1533" width="22.5" style="4" customWidth="1"/>
    <col min="1534" max="1534" width="25.5" style="4" customWidth="1"/>
    <col min="1535" max="1535" width="10" style="4" customWidth="1"/>
    <col min="1536" max="1536" width="15.33203125" style="4" customWidth="1"/>
    <col min="1537" max="1541" width="0" style="4" hidden="1" customWidth="1"/>
    <col min="1542" max="1542" width="13.83203125" style="4" customWidth="1"/>
    <col min="1543" max="1543" width="20.5" style="4" customWidth="1"/>
    <col min="1544" max="1783" width="11.5" style="4"/>
    <col min="1784" max="1784" width="14.5" style="4" customWidth="1"/>
    <col min="1785" max="1785" width="22.1640625" style="4" customWidth="1"/>
    <col min="1786" max="1786" width="16.83203125" style="4" customWidth="1"/>
    <col min="1787" max="1787" width="22.6640625" style="4" customWidth="1"/>
    <col min="1788" max="1788" width="20.33203125" style="4" customWidth="1"/>
    <col min="1789" max="1789" width="22.5" style="4" customWidth="1"/>
    <col min="1790" max="1790" width="25.5" style="4" customWidth="1"/>
    <col min="1791" max="1791" width="10" style="4" customWidth="1"/>
    <col min="1792" max="1792" width="15.33203125" style="4" customWidth="1"/>
    <col min="1793" max="1797" width="0" style="4" hidden="1" customWidth="1"/>
    <col min="1798" max="1798" width="13.83203125" style="4" customWidth="1"/>
    <col min="1799" max="1799" width="20.5" style="4" customWidth="1"/>
    <col min="1800" max="2039" width="11.5" style="4"/>
    <col min="2040" max="2040" width="14.5" style="4" customWidth="1"/>
    <col min="2041" max="2041" width="22.1640625" style="4" customWidth="1"/>
    <col min="2042" max="2042" width="16.83203125" style="4" customWidth="1"/>
    <col min="2043" max="2043" width="22.6640625" style="4" customWidth="1"/>
    <col min="2044" max="2044" width="20.33203125" style="4" customWidth="1"/>
    <col min="2045" max="2045" width="22.5" style="4" customWidth="1"/>
    <col min="2046" max="2046" width="25.5" style="4" customWidth="1"/>
    <col min="2047" max="2047" width="10" style="4" customWidth="1"/>
    <col min="2048" max="2048" width="15.33203125" style="4" customWidth="1"/>
    <col min="2049" max="2053" width="0" style="4" hidden="1" customWidth="1"/>
    <col min="2054" max="2054" width="13.83203125" style="4" customWidth="1"/>
    <col min="2055" max="2055" width="20.5" style="4" customWidth="1"/>
    <col min="2056" max="2295" width="11.5" style="4"/>
    <col min="2296" max="2296" width="14.5" style="4" customWidth="1"/>
    <col min="2297" max="2297" width="22.1640625" style="4" customWidth="1"/>
    <col min="2298" max="2298" width="16.83203125" style="4" customWidth="1"/>
    <col min="2299" max="2299" width="22.6640625" style="4" customWidth="1"/>
    <col min="2300" max="2300" width="20.33203125" style="4" customWidth="1"/>
    <col min="2301" max="2301" width="22.5" style="4" customWidth="1"/>
    <col min="2302" max="2302" width="25.5" style="4" customWidth="1"/>
    <col min="2303" max="2303" width="10" style="4" customWidth="1"/>
    <col min="2304" max="2304" width="15.33203125" style="4" customWidth="1"/>
    <col min="2305" max="2309" width="0" style="4" hidden="1" customWidth="1"/>
    <col min="2310" max="2310" width="13.83203125" style="4" customWidth="1"/>
    <col min="2311" max="2311" width="20.5" style="4" customWidth="1"/>
    <col min="2312" max="2551" width="11.5" style="4"/>
    <col min="2552" max="2552" width="14.5" style="4" customWidth="1"/>
    <col min="2553" max="2553" width="22.1640625" style="4" customWidth="1"/>
    <col min="2554" max="2554" width="16.83203125" style="4" customWidth="1"/>
    <col min="2555" max="2555" width="22.6640625" style="4" customWidth="1"/>
    <col min="2556" max="2556" width="20.33203125" style="4" customWidth="1"/>
    <col min="2557" max="2557" width="22.5" style="4" customWidth="1"/>
    <col min="2558" max="2558" width="25.5" style="4" customWidth="1"/>
    <col min="2559" max="2559" width="10" style="4" customWidth="1"/>
    <col min="2560" max="2560" width="15.33203125" style="4" customWidth="1"/>
    <col min="2561" max="2565" width="0" style="4" hidden="1" customWidth="1"/>
    <col min="2566" max="2566" width="13.83203125" style="4" customWidth="1"/>
    <col min="2567" max="2567" width="20.5" style="4" customWidth="1"/>
    <col min="2568" max="2807" width="11.5" style="4"/>
    <col min="2808" max="2808" width="14.5" style="4" customWidth="1"/>
    <col min="2809" max="2809" width="22.1640625" style="4" customWidth="1"/>
    <col min="2810" max="2810" width="16.83203125" style="4" customWidth="1"/>
    <col min="2811" max="2811" width="22.6640625" style="4" customWidth="1"/>
    <col min="2812" max="2812" width="20.33203125" style="4" customWidth="1"/>
    <col min="2813" max="2813" width="22.5" style="4" customWidth="1"/>
    <col min="2814" max="2814" width="25.5" style="4" customWidth="1"/>
    <col min="2815" max="2815" width="10" style="4" customWidth="1"/>
    <col min="2816" max="2816" width="15.33203125" style="4" customWidth="1"/>
    <col min="2817" max="2821" width="0" style="4" hidden="1" customWidth="1"/>
    <col min="2822" max="2822" width="13.83203125" style="4" customWidth="1"/>
    <col min="2823" max="2823" width="20.5" style="4" customWidth="1"/>
    <col min="2824" max="3063" width="11.5" style="4"/>
    <col min="3064" max="3064" width="14.5" style="4" customWidth="1"/>
    <col min="3065" max="3065" width="22.1640625" style="4" customWidth="1"/>
    <col min="3066" max="3066" width="16.83203125" style="4" customWidth="1"/>
    <col min="3067" max="3067" width="22.6640625" style="4" customWidth="1"/>
    <col min="3068" max="3068" width="20.33203125" style="4" customWidth="1"/>
    <col min="3069" max="3069" width="22.5" style="4" customWidth="1"/>
    <col min="3070" max="3070" width="25.5" style="4" customWidth="1"/>
    <col min="3071" max="3071" width="10" style="4" customWidth="1"/>
    <col min="3072" max="3072" width="15.33203125" style="4" customWidth="1"/>
    <col min="3073" max="3077" width="0" style="4" hidden="1" customWidth="1"/>
    <col min="3078" max="3078" width="13.83203125" style="4" customWidth="1"/>
    <col min="3079" max="3079" width="20.5" style="4" customWidth="1"/>
    <col min="3080" max="3319" width="11.5" style="4"/>
    <col min="3320" max="3320" width="14.5" style="4" customWidth="1"/>
    <col min="3321" max="3321" width="22.1640625" style="4" customWidth="1"/>
    <col min="3322" max="3322" width="16.83203125" style="4" customWidth="1"/>
    <col min="3323" max="3323" width="22.6640625" style="4" customWidth="1"/>
    <col min="3324" max="3324" width="20.33203125" style="4" customWidth="1"/>
    <col min="3325" max="3325" width="22.5" style="4" customWidth="1"/>
    <col min="3326" max="3326" width="25.5" style="4" customWidth="1"/>
    <col min="3327" max="3327" width="10" style="4" customWidth="1"/>
    <col min="3328" max="3328" width="15.33203125" style="4" customWidth="1"/>
    <col min="3329" max="3333" width="0" style="4" hidden="1" customWidth="1"/>
    <col min="3334" max="3334" width="13.83203125" style="4" customWidth="1"/>
    <col min="3335" max="3335" width="20.5" style="4" customWidth="1"/>
    <col min="3336" max="3575" width="11.5" style="4"/>
    <col min="3576" max="3576" width="14.5" style="4" customWidth="1"/>
    <col min="3577" max="3577" width="22.1640625" style="4" customWidth="1"/>
    <col min="3578" max="3578" width="16.83203125" style="4" customWidth="1"/>
    <col min="3579" max="3579" width="22.6640625" style="4" customWidth="1"/>
    <col min="3580" max="3580" width="20.33203125" style="4" customWidth="1"/>
    <col min="3581" max="3581" width="22.5" style="4" customWidth="1"/>
    <col min="3582" max="3582" width="25.5" style="4" customWidth="1"/>
    <col min="3583" max="3583" width="10" style="4" customWidth="1"/>
    <col min="3584" max="3584" width="15.33203125" style="4" customWidth="1"/>
    <col min="3585" max="3589" width="0" style="4" hidden="1" customWidth="1"/>
    <col min="3590" max="3590" width="13.83203125" style="4" customWidth="1"/>
    <col min="3591" max="3591" width="20.5" style="4" customWidth="1"/>
    <col min="3592" max="3831" width="11.5" style="4"/>
    <col min="3832" max="3832" width="14.5" style="4" customWidth="1"/>
    <col min="3833" max="3833" width="22.1640625" style="4" customWidth="1"/>
    <col min="3834" max="3834" width="16.83203125" style="4" customWidth="1"/>
    <col min="3835" max="3835" width="22.6640625" style="4" customWidth="1"/>
    <col min="3836" max="3836" width="20.33203125" style="4" customWidth="1"/>
    <col min="3837" max="3837" width="22.5" style="4" customWidth="1"/>
    <col min="3838" max="3838" width="25.5" style="4" customWidth="1"/>
    <col min="3839" max="3839" width="10" style="4" customWidth="1"/>
    <col min="3840" max="3840" width="15.33203125" style="4" customWidth="1"/>
    <col min="3841" max="3845" width="0" style="4" hidden="1" customWidth="1"/>
    <col min="3846" max="3846" width="13.83203125" style="4" customWidth="1"/>
    <col min="3847" max="3847" width="20.5" style="4" customWidth="1"/>
    <col min="3848" max="4087" width="11.5" style="4"/>
    <col min="4088" max="4088" width="14.5" style="4" customWidth="1"/>
    <col min="4089" max="4089" width="22.1640625" style="4" customWidth="1"/>
    <col min="4090" max="4090" width="16.83203125" style="4" customWidth="1"/>
    <col min="4091" max="4091" width="22.6640625" style="4" customWidth="1"/>
    <col min="4092" max="4092" width="20.33203125" style="4" customWidth="1"/>
    <col min="4093" max="4093" width="22.5" style="4" customWidth="1"/>
    <col min="4094" max="4094" width="25.5" style="4" customWidth="1"/>
    <col min="4095" max="4095" width="10" style="4" customWidth="1"/>
    <col min="4096" max="4096" width="15.33203125" style="4" customWidth="1"/>
    <col min="4097" max="4101" width="0" style="4" hidden="1" customWidth="1"/>
    <col min="4102" max="4102" width="13.83203125" style="4" customWidth="1"/>
    <col min="4103" max="4103" width="20.5" style="4" customWidth="1"/>
    <col min="4104" max="4343" width="11.5" style="4"/>
    <col min="4344" max="4344" width="14.5" style="4" customWidth="1"/>
    <col min="4345" max="4345" width="22.1640625" style="4" customWidth="1"/>
    <col min="4346" max="4346" width="16.83203125" style="4" customWidth="1"/>
    <col min="4347" max="4347" width="22.6640625" style="4" customWidth="1"/>
    <col min="4348" max="4348" width="20.33203125" style="4" customWidth="1"/>
    <col min="4349" max="4349" width="22.5" style="4" customWidth="1"/>
    <col min="4350" max="4350" width="25.5" style="4" customWidth="1"/>
    <col min="4351" max="4351" width="10" style="4" customWidth="1"/>
    <col min="4352" max="4352" width="15.33203125" style="4" customWidth="1"/>
    <col min="4353" max="4357" width="0" style="4" hidden="1" customWidth="1"/>
    <col min="4358" max="4358" width="13.83203125" style="4" customWidth="1"/>
    <col min="4359" max="4359" width="20.5" style="4" customWidth="1"/>
    <col min="4360" max="4599" width="11.5" style="4"/>
    <col min="4600" max="4600" width="14.5" style="4" customWidth="1"/>
    <col min="4601" max="4601" width="22.1640625" style="4" customWidth="1"/>
    <col min="4602" max="4602" width="16.83203125" style="4" customWidth="1"/>
    <col min="4603" max="4603" width="22.6640625" style="4" customWidth="1"/>
    <col min="4604" max="4604" width="20.33203125" style="4" customWidth="1"/>
    <col min="4605" max="4605" width="22.5" style="4" customWidth="1"/>
    <col min="4606" max="4606" width="25.5" style="4" customWidth="1"/>
    <col min="4607" max="4607" width="10" style="4" customWidth="1"/>
    <col min="4608" max="4608" width="15.33203125" style="4" customWidth="1"/>
    <col min="4609" max="4613" width="0" style="4" hidden="1" customWidth="1"/>
    <col min="4614" max="4614" width="13.83203125" style="4" customWidth="1"/>
    <col min="4615" max="4615" width="20.5" style="4" customWidth="1"/>
    <col min="4616" max="4855" width="11.5" style="4"/>
    <col min="4856" max="4856" width="14.5" style="4" customWidth="1"/>
    <col min="4857" max="4857" width="22.1640625" style="4" customWidth="1"/>
    <col min="4858" max="4858" width="16.83203125" style="4" customWidth="1"/>
    <col min="4859" max="4859" width="22.6640625" style="4" customWidth="1"/>
    <col min="4860" max="4860" width="20.33203125" style="4" customWidth="1"/>
    <col min="4861" max="4861" width="22.5" style="4" customWidth="1"/>
    <col min="4862" max="4862" width="25.5" style="4" customWidth="1"/>
    <col min="4863" max="4863" width="10" style="4" customWidth="1"/>
    <col min="4864" max="4864" width="15.33203125" style="4" customWidth="1"/>
    <col min="4865" max="4869" width="0" style="4" hidden="1" customWidth="1"/>
    <col min="4870" max="4870" width="13.83203125" style="4" customWidth="1"/>
    <col min="4871" max="4871" width="20.5" style="4" customWidth="1"/>
    <col min="4872" max="5111" width="11.5" style="4"/>
    <col min="5112" max="5112" width="14.5" style="4" customWidth="1"/>
    <col min="5113" max="5113" width="22.1640625" style="4" customWidth="1"/>
    <col min="5114" max="5114" width="16.83203125" style="4" customWidth="1"/>
    <col min="5115" max="5115" width="22.6640625" style="4" customWidth="1"/>
    <col min="5116" max="5116" width="20.33203125" style="4" customWidth="1"/>
    <col min="5117" max="5117" width="22.5" style="4" customWidth="1"/>
    <col min="5118" max="5118" width="25.5" style="4" customWidth="1"/>
    <col min="5119" max="5119" width="10" style="4" customWidth="1"/>
    <col min="5120" max="5120" width="15.33203125" style="4" customWidth="1"/>
    <col min="5121" max="5125" width="0" style="4" hidden="1" customWidth="1"/>
    <col min="5126" max="5126" width="13.83203125" style="4" customWidth="1"/>
    <col min="5127" max="5127" width="20.5" style="4" customWidth="1"/>
    <col min="5128" max="5367" width="11.5" style="4"/>
    <col min="5368" max="5368" width="14.5" style="4" customWidth="1"/>
    <col min="5369" max="5369" width="22.1640625" style="4" customWidth="1"/>
    <col min="5370" max="5370" width="16.83203125" style="4" customWidth="1"/>
    <col min="5371" max="5371" width="22.6640625" style="4" customWidth="1"/>
    <col min="5372" max="5372" width="20.33203125" style="4" customWidth="1"/>
    <col min="5373" max="5373" width="22.5" style="4" customWidth="1"/>
    <col min="5374" max="5374" width="25.5" style="4" customWidth="1"/>
    <col min="5375" max="5375" width="10" style="4" customWidth="1"/>
    <col min="5376" max="5376" width="15.33203125" style="4" customWidth="1"/>
    <col min="5377" max="5381" width="0" style="4" hidden="1" customWidth="1"/>
    <col min="5382" max="5382" width="13.83203125" style="4" customWidth="1"/>
    <col min="5383" max="5383" width="20.5" style="4" customWidth="1"/>
    <col min="5384" max="5623" width="11.5" style="4"/>
    <col min="5624" max="5624" width="14.5" style="4" customWidth="1"/>
    <col min="5625" max="5625" width="22.1640625" style="4" customWidth="1"/>
    <col min="5626" max="5626" width="16.83203125" style="4" customWidth="1"/>
    <col min="5627" max="5627" width="22.6640625" style="4" customWidth="1"/>
    <col min="5628" max="5628" width="20.33203125" style="4" customWidth="1"/>
    <col min="5629" max="5629" width="22.5" style="4" customWidth="1"/>
    <col min="5630" max="5630" width="25.5" style="4" customWidth="1"/>
    <col min="5631" max="5631" width="10" style="4" customWidth="1"/>
    <col min="5632" max="5632" width="15.33203125" style="4" customWidth="1"/>
    <col min="5633" max="5637" width="0" style="4" hidden="1" customWidth="1"/>
    <col min="5638" max="5638" width="13.83203125" style="4" customWidth="1"/>
    <col min="5639" max="5639" width="20.5" style="4" customWidth="1"/>
    <col min="5640" max="5879" width="11.5" style="4"/>
    <col min="5880" max="5880" width="14.5" style="4" customWidth="1"/>
    <col min="5881" max="5881" width="22.1640625" style="4" customWidth="1"/>
    <col min="5882" max="5882" width="16.83203125" style="4" customWidth="1"/>
    <col min="5883" max="5883" width="22.6640625" style="4" customWidth="1"/>
    <col min="5884" max="5884" width="20.33203125" style="4" customWidth="1"/>
    <col min="5885" max="5885" width="22.5" style="4" customWidth="1"/>
    <col min="5886" max="5886" width="25.5" style="4" customWidth="1"/>
    <col min="5887" max="5887" width="10" style="4" customWidth="1"/>
    <col min="5888" max="5888" width="15.33203125" style="4" customWidth="1"/>
    <col min="5889" max="5893" width="0" style="4" hidden="1" customWidth="1"/>
    <col min="5894" max="5894" width="13.83203125" style="4" customWidth="1"/>
    <col min="5895" max="5895" width="20.5" style="4" customWidth="1"/>
    <col min="5896" max="6135" width="11.5" style="4"/>
    <col min="6136" max="6136" width="14.5" style="4" customWidth="1"/>
    <col min="6137" max="6137" width="22.1640625" style="4" customWidth="1"/>
    <col min="6138" max="6138" width="16.83203125" style="4" customWidth="1"/>
    <col min="6139" max="6139" width="22.6640625" style="4" customWidth="1"/>
    <col min="6140" max="6140" width="20.33203125" style="4" customWidth="1"/>
    <col min="6141" max="6141" width="22.5" style="4" customWidth="1"/>
    <col min="6142" max="6142" width="25.5" style="4" customWidth="1"/>
    <col min="6143" max="6143" width="10" style="4" customWidth="1"/>
    <col min="6144" max="6144" width="15.33203125" style="4" customWidth="1"/>
    <col min="6145" max="6149" width="0" style="4" hidden="1" customWidth="1"/>
    <col min="6150" max="6150" width="13.83203125" style="4" customWidth="1"/>
    <col min="6151" max="6151" width="20.5" style="4" customWidth="1"/>
    <col min="6152" max="6391" width="11.5" style="4"/>
    <col min="6392" max="6392" width="14.5" style="4" customWidth="1"/>
    <col min="6393" max="6393" width="22.1640625" style="4" customWidth="1"/>
    <col min="6394" max="6394" width="16.83203125" style="4" customWidth="1"/>
    <col min="6395" max="6395" width="22.6640625" style="4" customWidth="1"/>
    <col min="6396" max="6396" width="20.33203125" style="4" customWidth="1"/>
    <col min="6397" max="6397" width="22.5" style="4" customWidth="1"/>
    <col min="6398" max="6398" width="25.5" style="4" customWidth="1"/>
    <col min="6399" max="6399" width="10" style="4" customWidth="1"/>
    <col min="6400" max="6400" width="15.33203125" style="4" customWidth="1"/>
    <col min="6401" max="6405" width="0" style="4" hidden="1" customWidth="1"/>
    <col min="6406" max="6406" width="13.83203125" style="4" customWidth="1"/>
    <col min="6407" max="6407" width="20.5" style="4" customWidth="1"/>
    <col min="6408" max="6647" width="11.5" style="4"/>
    <col min="6648" max="6648" width="14.5" style="4" customWidth="1"/>
    <col min="6649" max="6649" width="22.1640625" style="4" customWidth="1"/>
    <col min="6650" max="6650" width="16.83203125" style="4" customWidth="1"/>
    <col min="6651" max="6651" width="22.6640625" style="4" customWidth="1"/>
    <col min="6652" max="6652" width="20.33203125" style="4" customWidth="1"/>
    <col min="6653" max="6653" width="22.5" style="4" customWidth="1"/>
    <col min="6654" max="6654" width="25.5" style="4" customWidth="1"/>
    <col min="6655" max="6655" width="10" style="4" customWidth="1"/>
    <col min="6656" max="6656" width="15.33203125" style="4" customWidth="1"/>
    <col min="6657" max="6661" width="0" style="4" hidden="1" customWidth="1"/>
    <col min="6662" max="6662" width="13.83203125" style="4" customWidth="1"/>
    <col min="6663" max="6663" width="20.5" style="4" customWidth="1"/>
    <col min="6664" max="6903" width="11.5" style="4"/>
    <col min="6904" max="6904" width="14.5" style="4" customWidth="1"/>
    <col min="6905" max="6905" width="22.1640625" style="4" customWidth="1"/>
    <col min="6906" max="6906" width="16.83203125" style="4" customWidth="1"/>
    <col min="6907" max="6907" width="22.6640625" style="4" customWidth="1"/>
    <col min="6908" max="6908" width="20.33203125" style="4" customWidth="1"/>
    <col min="6909" max="6909" width="22.5" style="4" customWidth="1"/>
    <col min="6910" max="6910" width="25.5" style="4" customWidth="1"/>
    <col min="6911" max="6911" width="10" style="4" customWidth="1"/>
    <col min="6912" max="6912" width="15.33203125" style="4" customWidth="1"/>
    <col min="6913" max="6917" width="0" style="4" hidden="1" customWidth="1"/>
    <col min="6918" max="6918" width="13.83203125" style="4" customWidth="1"/>
    <col min="6919" max="6919" width="20.5" style="4" customWidth="1"/>
    <col min="6920" max="7159" width="11.5" style="4"/>
    <col min="7160" max="7160" width="14.5" style="4" customWidth="1"/>
    <col min="7161" max="7161" width="22.1640625" style="4" customWidth="1"/>
    <col min="7162" max="7162" width="16.83203125" style="4" customWidth="1"/>
    <col min="7163" max="7163" width="22.6640625" style="4" customWidth="1"/>
    <col min="7164" max="7164" width="20.33203125" style="4" customWidth="1"/>
    <col min="7165" max="7165" width="22.5" style="4" customWidth="1"/>
    <col min="7166" max="7166" width="25.5" style="4" customWidth="1"/>
    <col min="7167" max="7167" width="10" style="4" customWidth="1"/>
    <col min="7168" max="7168" width="15.33203125" style="4" customWidth="1"/>
    <col min="7169" max="7173" width="0" style="4" hidden="1" customWidth="1"/>
    <col min="7174" max="7174" width="13.83203125" style="4" customWidth="1"/>
    <col min="7175" max="7175" width="20.5" style="4" customWidth="1"/>
    <col min="7176" max="7415" width="11.5" style="4"/>
    <col min="7416" max="7416" width="14.5" style="4" customWidth="1"/>
    <col min="7417" max="7417" width="22.1640625" style="4" customWidth="1"/>
    <col min="7418" max="7418" width="16.83203125" style="4" customWidth="1"/>
    <col min="7419" max="7419" width="22.6640625" style="4" customWidth="1"/>
    <col min="7420" max="7420" width="20.33203125" style="4" customWidth="1"/>
    <col min="7421" max="7421" width="22.5" style="4" customWidth="1"/>
    <col min="7422" max="7422" width="25.5" style="4" customWidth="1"/>
    <col min="7423" max="7423" width="10" style="4" customWidth="1"/>
    <col min="7424" max="7424" width="15.33203125" style="4" customWidth="1"/>
    <col min="7425" max="7429" width="0" style="4" hidden="1" customWidth="1"/>
    <col min="7430" max="7430" width="13.83203125" style="4" customWidth="1"/>
    <col min="7431" max="7431" width="20.5" style="4" customWidth="1"/>
    <col min="7432" max="7671" width="11.5" style="4"/>
    <col min="7672" max="7672" width="14.5" style="4" customWidth="1"/>
    <col min="7673" max="7673" width="22.1640625" style="4" customWidth="1"/>
    <col min="7674" max="7674" width="16.83203125" style="4" customWidth="1"/>
    <col min="7675" max="7675" width="22.6640625" style="4" customWidth="1"/>
    <col min="7676" max="7676" width="20.33203125" style="4" customWidth="1"/>
    <col min="7677" max="7677" width="22.5" style="4" customWidth="1"/>
    <col min="7678" max="7678" width="25.5" style="4" customWidth="1"/>
    <col min="7679" max="7679" width="10" style="4" customWidth="1"/>
    <col min="7680" max="7680" width="15.33203125" style="4" customWidth="1"/>
    <col min="7681" max="7685" width="0" style="4" hidden="1" customWidth="1"/>
    <col min="7686" max="7686" width="13.83203125" style="4" customWidth="1"/>
    <col min="7687" max="7687" width="20.5" style="4" customWidth="1"/>
    <col min="7688" max="7927" width="11.5" style="4"/>
    <col min="7928" max="7928" width="14.5" style="4" customWidth="1"/>
    <col min="7929" max="7929" width="22.1640625" style="4" customWidth="1"/>
    <col min="7930" max="7930" width="16.83203125" style="4" customWidth="1"/>
    <col min="7931" max="7931" width="22.6640625" style="4" customWidth="1"/>
    <col min="7932" max="7932" width="20.33203125" style="4" customWidth="1"/>
    <col min="7933" max="7933" width="22.5" style="4" customWidth="1"/>
    <col min="7934" max="7934" width="25.5" style="4" customWidth="1"/>
    <col min="7935" max="7935" width="10" style="4" customWidth="1"/>
    <col min="7936" max="7936" width="15.33203125" style="4" customWidth="1"/>
    <col min="7937" max="7941" width="0" style="4" hidden="1" customWidth="1"/>
    <col min="7942" max="7942" width="13.83203125" style="4" customWidth="1"/>
    <col min="7943" max="7943" width="20.5" style="4" customWidth="1"/>
    <col min="7944" max="8183" width="11.5" style="4"/>
    <col min="8184" max="8184" width="14.5" style="4" customWidth="1"/>
    <col min="8185" max="8185" width="22.1640625" style="4" customWidth="1"/>
    <col min="8186" max="8186" width="16.83203125" style="4" customWidth="1"/>
    <col min="8187" max="8187" width="22.6640625" style="4" customWidth="1"/>
    <col min="8188" max="8188" width="20.33203125" style="4" customWidth="1"/>
    <col min="8189" max="8189" width="22.5" style="4" customWidth="1"/>
    <col min="8190" max="8190" width="25.5" style="4" customWidth="1"/>
    <col min="8191" max="8191" width="10" style="4" customWidth="1"/>
    <col min="8192" max="8192" width="15.33203125" style="4" customWidth="1"/>
    <col min="8193" max="8197" width="0" style="4" hidden="1" customWidth="1"/>
    <col min="8198" max="8198" width="13.83203125" style="4" customWidth="1"/>
    <col min="8199" max="8199" width="20.5" style="4" customWidth="1"/>
    <col min="8200" max="8439" width="11.5" style="4"/>
    <col min="8440" max="8440" width="14.5" style="4" customWidth="1"/>
    <col min="8441" max="8441" width="22.1640625" style="4" customWidth="1"/>
    <col min="8442" max="8442" width="16.83203125" style="4" customWidth="1"/>
    <col min="8443" max="8443" width="22.6640625" style="4" customWidth="1"/>
    <col min="8444" max="8444" width="20.33203125" style="4" customWidth="1"/>
    <col min="8445" max="8445" width="22.5" style="4" customWidth="1"/>
    <col min="8446" max="8446" width="25.5" style="4" customWidth="1"/>
    <col min="8447" max="8447" width="10" style="4" customWidth="1"/>
    <col min="8448" max="8448" width="15.33203125" style="4" customWidth="1"/>
    <col min="8449" max="8453" width="0" style="4" hidden="1" customWidth="1"/>
    <col min="8454" max="8454" width="13.83203125" style="4" customWidth="1"/>
    <col min="8455" max="8455" width="20.5" style="4" customWidth="1"/>
    <col min="8456" max="8695" width="11.5" style="4"/>
    <col min="8696" max="8696" width="14.5" style="4" customWidth="1"/>
    <col min="8697" max="8697" width="22.1640625" style="4" customWidth="1"/>
    <col min="8698" max="8698" width="16.83203125" style="4" customWidth="1"/>
    <col min="8699" max="8699" width="22.6640625" style="4" customWidth="1"/>
    <col min="8700" max="8700" width="20.33203125" style="4" customWidth="1"/>
    <col min="8701" max="8701" width="22.5" style="4" customWidth="1"/>
    <col min="8702" max="8702" width="25.5" style="4" customWidth="1"/>
    <col min="8703" max="8703" width="10" style="4" customWidth="1"/>
    <col min="8704" max="8704" width="15.33203125" style="4" customWidth="1"/>
    <col min="8705" max="8709" width="0" style="4" hidden="1" customWidth="1"/>
    <col min="8710" max="8710" width="13.83203125" style="4" customWidth="1"/>
    <col min="8711" max="8711" width="20.5" style="4" customWidth="1"/>
    <col min="8712" max="8951" width="11.5" style="4"/>
    <col min="8952" max="8952" width="14.5" style="4" customWidth="1"/>
    <col min="8953" max="8953" width="22.1640625" style="4" customWidth="1"/>
    <col min="8954" max="8954" width="16.83203125" style="4" customWidth="1"/>
    <col min="8955" max="8955" width="22.6640625" style="4" customWidth="1"/>
    <col min="8956" max="8956" width="20.33203125" style="4" customWidth="1"/>
    <col min="8957" max="8957" width="22.5" style="4" customWidth="1"/>
    <col min="8958" max="8958" width="25.5" style="4" customWidth="1"/>
    <col min="8959" max="8959" width="10" style="4" customWidth="1"/>
    <col min="8960" max="8960" width="15.33203125" style="4" customWidth="1"/>
    <col min="8961" max="8965" width="0" style="4" hidden="1" customWidth="1"/>
    <col min="8966" max="8966" width="13.83203125" style="4" customWidth="1"/>
    <col min="8967" max="8967" width="20.5" style="4" customWidth="1"/>
    <col min="8968" max="9207" width="11.5" style="4"/>
    <col min="9208" max="9208" width="14.5" style="4" customWidth="1"/>
    <col min="9209" max="9209" width="22.1640625" style="4" customWidth="1"/>
    <col min="9210" max="9210" width="16.83203125" style="4" customWidth="1"/>
    <col min="9211" max="9211" width="22.6640625" style="4" customWidth="1"/>
    <col min="9212" max="9212" width="20.33203125" style="4" customWidth="1"/>
    <col min="9213" max="9213" width="22.5" style="4" customWidth="1"/>
    <col min="9214" max="9214" width="25.5" style="4" customWidth="1"/>
    <col min="9215" max="9215" width="10" style="4" customWidth="1"/>
    <col min="9216" max="9216" width="15.33203125" style="4" customWidth="1"/>
    <col min="9217" max="9221" width="0" style="4" hidden="1" customWidth="1"/>
    <col min="9222" max="9222" width="13.83203125" style="4" customWidth="1"/>
    <col min="9223" max="9223" width="20.5" style="4" customWidth="1"/>
    <col min="9224" max="9463" width="11.5" style="4"/>
    <col min="9464" max="9464" width="14.5" style="4" customWidth="1"/>
    <col min="9465" max="9465" width="22.1640625" style="4" customWidth="1"/>
    <col min="9466" max="9466" width="16.83203125" style="4" customWidth="1"/>
    <col min="9467" max="9467" width="22.6640625" style="4" customWidth="1"/>
    <col min="9468" max="9468" width="20.33203125" style="4" customWidth="1"/>
    <col min="9469" max="9469" width="22.5" style="4" customWidth="1"/>
    <col min="9470" max="9470" width="25.5" style="4" customWidth="1"/>
    <col min="9471" max="9471" width="10" style="4" customWidth="1"/>
    <col min="9472" max="9472" width="15.33203125" style="4" customWidth="1"/>
    <col min="9473" max="9477" width="0" style="4" hidden="1" customWidth="1"/>
    <col min="9478" max="9478" width="13.83203125" style="4" customWidth="1"/>
    <col min="9479" max="9479" width="20.5" style="4" customWidth="1"/>
    <col min="9480" max="9719" width="11.5" style="4"/>
    <col min="9720" max="9720" width="14.5" style="4" customWidth="1"/>
    <col min="9721" max="9721" width="22.1640625" style="4" customWidth="1"/>
    <col min="9722" max="9722" width="16.83203125" style="4" customWidth="1"/>
    <col min="9723" max="9723" width="22.6640625" style="4" customWidth="1"/>
    <col min="9724" max="9724" width="20.33203125" style="4" customWidth="1"/>
    <col min="9725" max="9725" width="22.5" style="4" customWidth="1"/>
    <col min="9726" max="9726" width="25.5" style="4" customWidth="1"/>
    <col min="9727" max="9727" width="10" style="4" customWidth="1"/>
    <col min="9728" max="9728" width="15.33203125" style="4" customWidth="1"/>
    <col min="9729" max="9733" width="0" style="4" hidden="1" customWidth="1"/>
    <col min="9734" max="9734" width="13.83203125" style="4" customWidth="1"/>
    <col min="9735" max="9735" width="20.5" style="4" customWidth="1"/>
    <col min="9736" max="9975" width="11.5" style="4"/>
    <col min="9976" max="9976" width="14.5" style="4" customWidth="1"/>
    <col min="9977" max="9977" width="22.1640625" style="4" customWidth="1"/>
    <col min="9978" max="9978" width="16.83203125" style="4" customWidth="1"/>
    <col min="9979" max="9979" width="22.6640625" style="4" customWidth="1"/>
    <col min="9980" max="9980" width="20.33203125" style="4" customWidth="1"/>
    <col min="9981" max="9981" width="22.5" style="4" customWidth="1"/>
    <col min="9982" max="9982" width="25.5" style="4" customWidth="1"/>
    <col min="9983" max="9983" width="10" style="4" customWidth="1"/>
    <col min="9984" max="9984" width="15.33203125" style="4" customWidth="1"/>
    <col min="9985" max="9989" width="0" style="4" hidden="1" customWidth="1"/>
    <col min="9990" max="9990" width="13.83203125" style="4" customWidth="1"/>
    <col min="9991" max="9991" width="20.5" style="4" customWidth="1"/>
    <col min="9992" max="10231" width="11.5" style="4"/>
    <col min="10232" max="10232" width="14.5" style="4" customWidth="1"/>
    <col min="10233" max="10233" width="22.1640625" style="4" customWidth="1"/>
    <col min="10234" max="10234" width="16.83203125" style="4" customWidth="1"/>
    <col min="10235" max="10235" width="22.6640625" style="4" customWidth="1"/>
    <col min="10236" max="10236" width="20.33203125" style="4" customWidth="1"/>
    <col min="10237" max="10237" width="22.5" style="4" customWidth="1"/>
    <col min="10238" max="10238" width="25.5" style="4" customWidth="1"/>
    <col min="10239" max="10239" width="10" style="4" customWidth="1"/>
    <col min="10240" max="10240" width="15.33203125" style="4" customWidth="1"/>
    <col min="10241" max="10245" width="0" style="4" hidden="1" customWidth="1"/>
    <col min="10246" max="10246" width="13.83203125" style="4" customWidth="1"/>
    <col min="10247" max="10247" width="20.5" style="4" customWidth="1"/>
    <col min="10248" max="10487" width="11.5" style="4"/>
    <col min="10488" max="10488" width="14.5" style="4" customWidth="1"/>
    <col min="10489" max="10489" width="22.1640625" style="4" customWidth="1"/>
    <col min="10490" max="10490" width="16.83203125" style="4" customWidth="1"/>
    <col min="10491" max="10491" width="22.6640625" style="4" customWidth="1"/>
    <col min="10492" max="10492" width="20.33203125" style="4" customWidth="1"/>
    <col min="10493" max="10493" width="22.5" style="4" customWidth="1"/>
    <col min="10494" max="10494" width="25.5" style="4" customWidth="1"/>
    <col min="10495" max="10495" width="10" style="4" customWidth="1"/>
    <col min="10496" max="10496" width="15.33203125" style="4" customWidth="1"/>
    <col min="10497" max="10501" width="0" style="4" hidden="1" customWidth="1"/>
    <col min="10502" max="10502" width="13.83203125" style="4" customWidth="1"/>
    <col min="10503" max="10503" width="20.5" style="4" customWidth="1"/>
    <col min="10504" max="10743" width="11.5" style="4"/>
    <col min="10744" max="10744" width="14.5" style="4" customWidth="1"/>
    <col min="10745" max="10745" width="22.1640625" style="4" customWidth="1"/>
    <col min="10746" max="10746" width="16.83203125" style="4" customWidth="1"/>
    <col min="10747" max="10747" width="22.6640625" style="4" customWidth="1"/>
    <col min="10748" max="10748" width="20.33203125" style="4" customWidth="1"/>
    <col min="10749" max="10749" width="22.5" style="4" customWidth="1"/>
    <col min="10750" max="10750" width="25.5" style="4" customWidth="1"/>
    <col min="10751" max="10751" width="10" style="4" customWidth="1"/>
    <col min="10752" max="10752" width="15.33203125" style="4" customWidth="1"/>
    <col min="10753" max="10757" width="0" style="4" hidden="1" customWidth="1"/>
    <col min="10758" max="10758" width="13.83203125" style="4" customWidth="1"/>
    <col min="10759" max="10759" width="20.5" style="4" customWidth="1"/>
    <col min="10760" max="10999" width="11.5" style="4"/>
    <col min="11000" max="11000" width="14.5" style="4" customWidth="1"/>
    <col min="11001" max="11001" width="22.1640625" style="4" customWidth="1"/>
    <col min="11002" max="11002" width="16.83203125" style="4" customWidth="1"/>
    <col min="11003" max="11003" width="22.6640625" style="4" customWidth="1"/>
    <col min="11004" max="11004" width="20.33203125" style="4" customWidth="1"/>
    <col min="11005" max="11005" width="22.5" style="4" customWidth="1"/>
    <col min="11006" max="11006" width="25.5" style="4" customWidth="1"/>
    <col min="11007" max="11007" width="10" style="4" customWidth="1"/>
    <col min="11008" max="11008" width="15.33203125" style="4" customWidth="1"/>
    <col min="11009" max="11013" width="0" style="4" hidden="1" customWidth="1"/>
    <col min="11014" max="11014" width="13.83203125" style="4" customWidth="1"/>
    <col min="11015" max="11015" width="20.5" style="4" customWidth="1"/>
    <col min="11016" max="11255" width="11.5" style="4"/>
    <col min="11256" max="11256" width="14.5" style="4" customWidth="1"/>
    <col min="11257" max="11257" width="22.1640625" style="4" customWidth="1"/>
    <col min="11258" max="11258" width="16.83203125" style="4" customWidth="1"/>
    <col min="11259" max="11259" width="22.6640625" style="4" customWidth="1"/>
    <col min="11260" max="11260" width="20.33203125" style="4" customWidth="1"/>
    <col min="11261" max="11261" width="22.5" style="4" customWidth="1"/>
    <col min="11262" max="11262" width="25.5" style="4" customWidth="1"/>
    <col min="11263" max="11263" width="10" style="4" customWidth="1"/>
    <col min="11264" max="11264" width="15.33203125" style="4" customWidth="1"/>
    <col min="11265" max="11269" width="0" style="4" hidden="1" customWidth="1"/>
    <col min="11270" max="11270" width="13.83203125" style="4" customWidth="1"/>
    <col min="11271" max="11271" width="20.5" style="4" customWidth="1"/>
    <col min="11272" max="11511" width="11.5" style="4"/>
    <col min="11512" max="11512" width="14.5" style="4" customWidth="1"/>
    <col min="11513" max="11513" width="22.1640625" style="4" customWidth="1"/>
    <col min="11514" max="11514" width="16.83203125" style="4" customWidth="1"/>
    <col min="11515" max="11515" width="22.6640625" style="4" customWidth="1"/>
    <col min="11516" max="11516" width="20.33203125" style="4" customWidth="1"/>
    <col min="11517" max="11517" width="22.5" style="4" customWidth="1"/>
    <col min="11518" max="11518" width="25.5" style="4" customWidth="1"/>
    <col min="11519" max="11519" width="10" style="4" customWidth="1"/>
    <col min="11520" max="11520" width="15.33203125" style="4" customWidth="1"/>
    <col min="11521" max="11525" width="0" style="4" hidden="1" customWidth="1"/>
    <col min="11526" max="11526" width="13.83203125" style="4" customWidth="1"/>
    <col min="11527" max="11527" width="20.5" style="4" customWidth="1"/>
    <col min="11528" max="11767" width="11.5" style="4"/>
    <col min="11768" max="11768" width="14.5" style="4" customWidth="1"/>
    <col min="11769" max="11769" width="22.1640625" style="4" customWidth="1"/>
    <col min="11770" max="11770" width="16.83203125" style="4" customWidth="1"/>
    <col min="11771" max="11771" width="22.6640625" style="4" customWidth="1"/>
    <col min="11772" max="11772" width="20.33203125" style="4" customWidth="1"/>
    <col min="11773" max="11773" width="22.5" style="4" customWidth="1"/>
    <col min="11774" max="11774" width="25.5" style="4" customWidth="1"/>
    <col min="11775" max="11775" width="10" style="4" customWidth="1"/>
    <col min="11776" max="11776" width="15.33203125" style="4" customWidth="1"/>
    <col min="11777" max="11781" width="0" style="4" hidden="1" customWidth="1"/>
    <col min="11782" max="11782" width="13.83203125" style="4" customWidth="1"/>
    <col min="11783" max="11783" width="20.5" style="4" customWidth="1"/>
    <col min="11784" max="12023" width="11.5" style="4"/>
    <col min="12024" max="12024" width="14.5" style="4" customWidth="1"/>
    <col min="12025" max="12025" width="22.1640625" style="4" customWidth="1"/>
    <col min="12026" max="12026" width="16.83203125" style="4" customWidth="1"/>
    <col min="12027" max="12027" width="22.6640625" style="4" customWidth="1"/>
    <col min="12028" max="12028" width="20.33203125" style="4" customWidth="1"/>
    <col min="12029" max="12029" width="22.5" style="4" customWidth="1"/>
    <col min="12030" max="12030" width="25.5" style="4" customWidth="1"/>
    <col min="12031" max="12031" width="10" style="4" customWidth="1"/>
    <col min="12032" max="12032" width="15.33203125" style="4" customWidth="1"/>
    <col min="12033" max="12037" width="0" style="4" hidden="1" customWidth="1"/>
    <col min="12038" max="12038" width="13.83203125" style="4" customWidth="1"/>
    <col min="12039" max="12039" width="20.5" style="4" customWidth="1"/>
    <col min="12040" max="12279" width="11.5" style="4"/>
    <col min="12280" max="12280" width="14.5" style="4" customWidth="1"/>
    <col min="12281" max="12281" width="22.1640625" style="4" customWidth="1"/>
    <col min="12282" max="12282" width="16.83203125" style="4" customWidth="1"/>
    <col min="12283" max="12283" width="22.6640625" style="4" customWidth="1"/>
    <col min="12284" max="12284" width="20.33203125" style="4" customWidth="1"/>
    <col min="12285" max="12285" width="22.5" style="4" customWidth="1"/>
    <col min="12286" max="12286" width="25.5" style="4" customWidth="1"/>
    <col min="12287" max="12287" width="10" style="4" customWidth="1"/>
    <col min="12288" max="12288" width="15.33203125" style="4" customWidth="1"/>
    <col min="12289" max="12293" width="0" style="4" hidden="1" customWidth="1"/>
    <col min="12294" max="12294" width="13.83203125" style="4" customWidth="1"/>
    <col min="12295" max="12295" width="20.5" style="4" customWidth="1"/>
    <col min="12296" max="12535" width="11.5" style="4"/>
    <col min="12536" max="12536" width="14.5" style="4" customWidth="1"/>
    <col min="12537" max="12537" width="22.1640625" style="4" customWidth="1"/>
    <col min="12538" max="12538" width="16.83203125" style="4" customWidth="1"/>
    <col min="12539" max="12539" width="22.6640625" style="4" customWidth="1"/>
    <col min="12540" max="12540" width="20.33203125" style="4" customWidth="1"/>
    <col min="12541" max="12541" width="22.5" style="4" customWidth="1"/>
    <col min="12542" max="12542" width="25.5" style="4" customWidth="1"/>
    <col min="12543" max="12543" width="10" style="4" customWidth="1"/>
    <col min="12544" max="12544" width="15.33203125" style="4" customWidth="1"/>
    <col min="12545" max="12549" width="0" style="4" hidden="1" customWidth="1"/>
    <col min="12550" max="12550" width="13.83203125" style="4" customWidth="1"/>
    <col min="12551" max="12551" width="20.5" style="4" customWidth="1"/>
    <col min="12552" max="12791" width="11.5" style="4"/>
    <col min="12792" max="12792" width="14.5" style="4" customWidth="1"/>
    <col min="12793" max="12793" width="22.1640625" style="4" customWidth="1"/>
    <col min="12794" max="12794" width="16.83203125" style="4" customWidth="1"/>
    <col min="12795" max="12795" width="22.6640625" style="4" customWidth="1"/>
    <col min="12796" max="12796" width="20.33203125" style="4" customWidth="1"/>
    <col min="12797" max="12797" width="22.5" style="4" customWidth="1"/>
    <col min="12798" max="12798" width="25.5" style="4" customWidth="1"/>
    <col min="12799" max="12799" width="10" style="4" customWidth="1"/>
    <col min="12800" max="12800" width="15.33203125" style="4" customWidth="1"/>
    <col min="12801" max="12805" width="0" style="4" hidden="1" customWidth="1"/>
    <col min="12806" max="12806" width="13.83203125" style="4" customWidth="1"/>
    <col min="12807" max="12807" width="20.5" style="4" customWidth="1"/>
    <col min="12808" max="13047" width="11.5" style="4"/>
    <col min="13048" max="13048" width="14.5" style="4" customWidth="1"/>
    <col min="13049" max="13049" width="22.1640625" style="4" customWidth="1"/>
    <col min="13050" max="13050" width="16.83203125" style="4" customWidth="1"/>
    <col min="13051" max="13051" width="22.6640625" style="4" customWidth="1"/>
    <col min="13052" max="13052" width="20.33203125" style="4" customWidth="1"/>
    <col min="13053" max="13053" width="22.5" style="4" customWidth="1"/>
    <col min="13054" max="13054" width="25.5" style="4" customWidth="1"/>
    <col min="13055" max="13055" width="10" style="4" customWidth="1"/>
    <col min="13056" max="13056" width="15.33203125" style="4" customWidth="1"/>
    <col min="13057" max="13061" width="0" style="4" hidden="1" customWidth="1"/>
    <col min="13062" max="13062" width="13.83203125" style="4" customWidth="1"/>
    <col min="13063" max="13063" width="20.5" style="4" customWidth="1"/>
    <col min="13064" max="13303" width="11.5" style="4"/>
    <col min="13304" max="13304" width="14.5" style="4" customWidth="1"/>
    <col min="13305" max="13305" width="22.1640625" style="4" customWidth="1"/>
    <col min="13306" max="13306" width="16.83203125" style="4" customWidth="1"/>
    <col min="13307" max="13307" width="22.6640625" style="4" customWidth="1"/>
    <col min="13308" max="13308" width="20.33203125" style="4" customWidth="1"/>
    <col min="13309" max="13309" width="22.5" style="4" customWidth="1"/>
    <col min="13310" max="13310" width="25.5" style="4" customWidth="1"/>
    <col min="13311" max="13311" width="10" style="4" customWidth="1"/>
    <col min="13312" max="13312" width="15.33203125" style="4" customWidth="1"/>
    <col min="13313" max="13317" width="0" style="4" hidden="1" customWidth="1"/>
    <col min="13318" max="13318" width="13.83203125" style="4" customWidth="1"/>
    <col min="13319" max="13319" width="20.5" style="4" customWidth="1"/>
    <col min="13320" max="13559" width="11.5" style="4"/>
    <col min="13560" max="13560" width="14.5" style="4" customWidth="1"/>
    <col min="13561" max="13561" width="22.1640625" style="4" customWidth="1"/>
    <col min="13562" max="13562" width="16.83203125" style="4" customWidth="1"/>
    <col min="13563" max="13563" width="22.6640625" style="4" customWidth="1"/>
    <col min="13564" max="13564" width="20.33203125" style="4" customWidth="1"/>
    <col min="13565" max="13565" width="22.5" style="4" customWidth="1"/>
    <col min="13566" max="13566" width="25.5" style="4" customWidth="1"/>
    <col min="13567" max="13567" width="10" style="4" customWidth="1"/>
    <col min="13568" max="13568" width="15.33203125" style="4" customWidth="1"/>
    <col min="13569" max="13573" width="0" style="4" hidden="1" customWidth="1"/>
    <col min="13574" max="13574" width="13.83203125" style="4" customWidth="1"/>
    <col min="13575" max="13575" width="20.5" style="4" customWidth="1"/>
    <col min="13576" max="13815" width="11.5" style="4"/>
    <col min="13816" max="13816" width="14.5" style="4" customWidth="1"/>
    <col min="13817" max="13817" width="22.1640625" style="4" customWidth="1"/>
    <col min="13818" max="13818" width="16.83203125" style="4" customWidth="1"/>
    <col min="13819" max="13819" width="22.6640625" style="4" customWidth="1"/>
    <col min="13820" max="13820" width="20.33203125" style="4" customWidth="1"/>
    <col min="13821" max="13821" width="22.5" style="4" customWidth="1"/>
    <col min="13822" max="13822" width="25.5" style="4" customWidth="1"/>
    <col min="13823" max="13823" width="10" style="4" customWidth="1"/>
    <col min="13824" max="13824" width="15.33203125" style="4" customWidth="1"/>
    <col min="13825" max="13829" width="0" style="4" hidden="1" customWidth="1"/>
    <col min="13830" max="13830" width="13.83203125" style="4" customWidth="1"/>
    <col min="13831" max="13831" width="20.5" style="4" customWidth="1"/>
    <col min="13832" max="14071" width="11.5" style="4"/>
    <col min="14072" max="14072" width="14.5" style="4" customWidth="1"/>
    <col min="14073" max="14073" width="22.1640625" style="4" customWidth="1"/>
    <col min="14074" max="14074" width="16.83203125" style="4" customWidth="1"/>
    <col min="14075" max="14075" width="22.6640625" style="4" customWidth="1"/>
    <col min="14076" max="14076" width="20.33203125" style="4" customWidth="1"/>
    <col min="14077" max="14077" width="22.5" style="4" customWidth="1"/>
    <col min="14078" max="14078" width="25.5" style="4" customWidth="1"/>
    <col min="14079" max="14079" width="10" style="4" customWidth="1"/>
    <col min="14080" max="14080" width="15.33203125" style="4" customWidth="1"/>
    <col min="14081" max="14085" width="0" style="4" hidden="1" customWidth="1"/>
    <col min="14086" max="14086" width="13.83203125" style="4" customWidth="1"/>
    <col min="14087" max="14087" width="20.5" style="4" customWidth="1"/>
    <col min="14088" max="14327" width="11.5" style="4"/>
    <col min="14328" max="14328" width="14.5" style="4" customWidth="1"/>
    <col min="14329" max="14329" width="22.1640625" style="4" customWidth="1"/>
    <col min="14330" max="14330" width="16.83203125" style="4" customWidth="1"/>
    <col min="14331" max="14331" width="22.6640625" style="4" customWidth="1"/>
    <col min="14332" max="14332" width="20.33203125" style="4" customWidth="1"/>
    <col min="14333" max="14333" width="22.5" style="4" customWidth="1"/>
    <col min="14334" max="14334" width="25.5" style="4" customWidth="1"/>
    <col min="14335" max="14335" width="10" style="4" customWidth="1"/>
    <col min="14336" max="14336" width="15.33203125" style="4" customWidth="1"/>
    <col min="14337" max="14341" width="0" style="4" hidden="1" customWidth="1"/>
    <col min="14342" max="14342" width="13.83203125" style="4" customWidth="1"/>
    <col min="14343" max="14343" width="20.5" style="4" customWidth="1"/>
    <col min="14344" max="14583" width="11.5" style="4"/>
    <col min="14584" max="14584" width="14.5" style="4" customWidth="1"/>
    <col min="14585" max="14585" width="22.1640625" style="4" customWidth="1"/>
    <col min="14586" max="14586" width="16.83203125" style="4" customWidth="1"/>
    <col min="14587" max="14587" width="22.6640625" style="4" customWidth="1"/>
    <col min="14588" max="14588" width="20.33203125" style="4" customWidth="1"/>
    <col min="14589" max="14589" width="22.5" style="4" customWidth="1"/>
    <col min="14590" max="14590" width="25.5" style="4" customWidth="1"/>
    <col min="14591" max="14591" width="10" style="4" customWidth="1"/>
    <col min="14592" max="14592" width="15.33203125" style="4" customWidth="1"/>
    <col min="14593" max="14597" width="0" style="4" hidden="1" customWidth="1"/>
    <col min="14598" max="14598" width="13.83203125" style="4" customWidth="1"/>
    <col min="14599" max="14599" width="20.5" style="4" customWidth="1"/>
    <col min="14600" max="14839" width="11.5" style="4"/>
    <col min="14840" max="14840" width="14.5" style="4" customWidth="1"/>
    <col min="14841" max="14841" width="22.1640625" style="4" customWidth="1"/>
    <col min="14842" max="14842" width="16.83203125" style="4" customWidth="1"/>
    <col min="14843" max="14843" width="22.6640625" style="4" customWidth="1"/>
    <col min="14844" max="14844" width="20.33203125" style="4" customWidth="1"/>
    <col min="14845" max="14845" width="22.5" style="4" customWidth="1"/>
    <col min="14846" max="14846" width="25.5" style="4" customWidth="1"/>
    <col min="14847" max="14847" width="10" style="4" customWidth="1"/>
    <col min="14848" max="14848" width="15.33203125" style="4" customWidth="1"/>
    <col min="14849" max="14853" width="0" style="4" hidden="1" customWidth="1"/>
    <col min="14854" max="14854" width="13.83203125" style="4" customWidth="1"/>
    <col min="14855" max="14855" width="20.5" style="4" customWidth="1"/>
    <col min="14856" max="15095" width="11.5" style="4"/>
    <col min="15096" max="15096" width="14.5" style="4" customWidth="1"/>
    <col min="15097" max="15097" width="22.1640625" style="4" customWidth="1"/>
    <col min="15098" max="15098" width="16.83203125" style="4" customWidth="1"/>
    <col min="15099" max="15099" width="22.6640625" style="4" customWidth="1"/>
    <col min="15100" max="15100" width="20.33203125" style="4" customWidth="1"/>
    <col min="15101" max="15101" width="22.5" style="4" customWidth="1"/>
    <col min="15102" max="15102" width="25.5" style="4" customWidth="1"/>
    <col min="15103" max="15103" width="10" style="4" customWidth="1"/>
    <col min="15104" max="15104" width="15.33203125" style="4" customWidth="1"/>
    <col min="15105" max="15109" width="0" style="4" hidden="1" customWidth="1"/>
    <col min="15110" max="15110" width="13.83203125" style="4" customWidth="1"/>
    <col min="15111" max="15111" width="20.5" style="4" customWidth="1"/>
    <col min="15112" max="15351" width="11.5" style="4"/>
    <col min="15352" max="15352" width="14.5" style="4" customWidth="1"/>
    <col min="15353" max="15353" width="22.1640625" style="4" customWidth="1"/>
    <col min="15354" max="15354" width="16.83203125" style="4" customWidth="1"/>
    <col min="15355" max="15355" width="22.6640625" style="4" customWidth="1"/>
    <col min="15356" max="15356" width="20.33203125" style="4" customWidth="1"/>
    <col min="15357" max="15357" width="22.5" style="4" customWidth="1"/>
    <col min="15358" max="15358" width="25.5" style="4" customWidth="1"/>
    <col min="15359" max="15359" width="10" style="4" customWidth="1"/>
    <col min="15360" max="15360" width="15.33203125" style="4" customWidth="1"/>
    <col min="15361" max="15365" width="0" style="4" hidden="1" customWidth="1"/>
    <col min="15366" max="15366" width="13.83203125" style="4" customWidth="1"/>
    <col min="15367" max="15367" width="20.5" style="4" customWidth="1"/>
    <col min="15368" max="15607" width="11.5" style="4"/>
    <col min="15608" max="15608" width="14.5" style="4" customWidth="1"/>
    <col min="15609" max="15609" width="22.1640625" style="4" customWidth="1"/>
    <col min="15610" max="15610" width="16.83203125" style="4" customWidth="1"/>
    <col min="15611" max="15611" width="22.6640625" style="4" customWidth="1"/>
    <col min="15612" max="15612" width="20.33203125" style="4" customWidth="1"/>
    <col min="15613" max="15613" width="22.5" style="4" customWidth="1"/>
    <col min="15614" max="15614" width="25.5" style="4" customWidth="1"/>
    <col min="15615" max="15615" width="10" style="4" customWidth="1"/>
    <col min="15616" max="15616" width="15.33203125" style="4" customWidth="1"/>
    <col min="15617" max="15621" width="0" style="4" hidden="1" customWidth="1"/>
    <col min="15622" max="15622" width="13.83203125" style="4" customWidth="1"/>
    <col min="15623" max="15623" width="20.5" style="4" customWidth="1"/>
    <col min="15624" max="15863" width="11.5" style="4"/>
    <col min="15864" max="15864" width="14.5" style="4" customWidth="1"/>
    <col min="15865" max="15865" width="22.1640625" style="4" customWidth="1"/>
    <col min="15866" max="15866" width="16.83203125" style="4" customWidth="1"/>
    <col min="15867" max="15867" width="22.6640625" style="4" customWidth="1"/>
    <col min="15868" max="15868" width="20.33203125" style="4" customWidth="1"/>
    <col min="15869" max="15869" width="22.5" style="4" customWidth="1"/>
    <col min="15870" max="15870" width="25.5" style="4" customWidth="1"/>
    <col min="15871" max="15871" width="10" style="4" customWidth="1"/>
    <col min="15872" max="15872" width="15.33203125" style="4" customWidth="1"/>
    <col min="15873" max="15877" width="0" style="4" hidden="1" customWidth="1"/>
    <col min="15878" max="15878" width="13.83203125" style="4" customWidth="1"/>
    <col min="15879" max="15879" width="20.5" style="4" customWidth="1"/>
    <col min="15880" max="16119" width="11.5" style="4"/>
    <col min="16120" max="16120" width="14.5" style="4" customWidth="1"/>
    <col min="16121" max="16121" width="22.1640625" style="4" customWidth="1"/>
    <col min="16122" max="16122" width="16.83203125" style="4" customWidth="1"/>
    <col min="16123" max="16123" width="22.6640625" style="4" customWidth="1"/>
    <col min="16124" max="16124" width="20.33203125" style="4" customWidth="1"/>
    <col min="16125" max="16125" width="22.5" style="4" customWidth="1"/>
    <col min="16126" max="16126" width="25.5" style="4" customWidth="1"/>
    <col min="16127" max="16127" width="10" style="4" customWidth="1"/>
    <col min="16128" max="16128" width="15.33203125" style="4" customWidth="1"/>
    <col min="16129" max="16133" width="0" style="4" hidden="1" customWidth="1"/>
    <col min="16134" max="16134" width="13.83203125" style="4" customWidth="1"/>
    <col min="16135" max="16135" width="20.5" style="4" customWidth="1"/>
    <col min="16136" max="16382" width="11.5" style="4"/>
    <col min="16383" max="16384" width="11.5" style="4" customWidth="1"/>
  </cols>
  <sheetData>
    <row r="1" spans="1:15" s="1" customFormat="1" ht="21.75" customHeight="1" x14ac:dyDescent="0.2">
      <c r="A1" s="58"/>
      <c r="B1" s="468"/>
      <c r="C1" s="469"/>
      <c r="D1" s="491" t="s">
        <v>223</v>
      </c>
      <c r="E1" s="492"/>
      <c r="F1" s="492"/>
      <c r="G1" s="492"/>
      <c r="H1" s="492"/>
      <c r="I1" s="492"/>
      <c r="J1" s="492"/>
      <c r="K1" s="492"/>
      <c r="L1" s="492"/>
      <c r="M1" s="493"/>
      <c r="N1" s="545" t="s">
        <v>0</v>
      </c>
      <c r="O1" s="546"/>
    </row>
    <row r="2" spans="1:15" s="1" customFormat="1" ht="21.75" customHeight="1" x14ac:dyDescent="0.2">
      <c r="A2" s="58"/>
      <c r="B2" s="470"/>
      <c r="C2" s="471"/>
      <c r="D2" s="494"/>
      <c r="E2" s="495"/>
      <c r="F2" s="495"/>
      <c r="G2" s="495"/>
      <c r="H2" s="495"/>
      <c r="I2" s="495"/>
      <c r="J2" s="495"/>
      <c r="K2" s="495"/>
      <c r="L2" s="495"/>
      <c r="M2" s="496"/>
      <c r="N2" s="547" t="s">
        <v>727</v>
      </c>
      <c r="O2" s="548"/>
    </row>
    <row r="3" spans="1:15" s="1" customFormat="1" ht="21.75" customHeight="1" x14ac:dyDescent="0.2">
      <c r="A3" s="58"/>
      <c r="B3" s="470"/>
      <c r="C3" s="471"/>
      <c r="D3" s="494"/>
      <c r="E3" s="495"/>
      <c r="F3" s="495"/>
      <c r="G3" s="495"/>
      <c r="H3" s="495"/>
      <c r="I3" s="495"/>
      <c r="J3" s="495"/>
      <c r="K3" s="495"/>
      <c r="L3" s="495"/>
      <c r="M3" s="496"/>
      <c r="N3" s="547" t="s">
        <v>102</v>
      </c>
      <c r="O3" s="548"/>
    </row>
    <row r="4" spans="1:15" s="1" customFormat="1" ht="21.75" customHeight="1" thickBot="1" x14ac:dyDescent="0.25">
      <c r="A4" s="58"/>
      <c r="B4" s="472"/>
      <c r="C4" s="473"/>
      <c r="D4" s="497"/>
      <c r="E4" s="498"/>
      <c r="F4" s="498"/>
      <c r="G4" s="498"/>
      <c r="H4" s="498"/>
      <c r="I4" s="498"/>
      <c r="J4" s="498"/>
      <c r="K4" s="498"/>
      <c r="L4" s="498"/>
      <c r="M4" s="499"/>
      <c r="N4" s="555" t="s">
        <v>1</v>
      </c>
      <c r="O4" s="556"/>
    </row>
    <row r="5" spans="1:15" s="1" customFormat="1" ht="15" customHeight="1" thickBot="1" x14ac:dyDescent="0.25">
      <c r="A5" s="58"/>
      <c r="B5" s="456"/>
      <c r="C5" s="456"/>
      <c r="D5" s="456"/>
      <c r="E5" s="456"/>
      <c r="F5" s="456"/>
      <c r="G5" s="456"/>
      <c r="H5" s="456"/>
      <c r="I5" s="456"/>
      <c r="J5" s="456"/>
      <c r="K5" s="456"/>
      <c r="L5" s="456"/>
      <c r="M5" s="456"/>
      <c r="N5" s="456"/>
      <c r="O5" s="456"/>
    </row>
    <row r="6" spans="1:15" s="1" customFormat="1" ht="27" customHeight="1" thickBot="1" x14ac:dyDescent="0.25">
      <c r="A6" s="58"/>
      <c r="B6" s="463" t="s">
        <v>690</v>
      </c>
      <c r="C6" s="464"/>
      <c r="D6" s="464"/>
      <c r="E6" s="464"/>
      <c r="F6" s="464"/>
      <c r="G6" s="464"/>
      <c r="H6" s="464"/>
      <c r="I6" s="464"/>
      <c r="J6" s="464"/>
      <c r="K6" s="464"/>
      <c r="L6" s="464"/>
      <c r="M6" s="464"/>
      <c r="N6" s="464"/>
      <c r="O6" s="465"/>
    </row>
    <row r="7" spans="1:15" s="1" customFormat="1" ht="25.5" customHeight="1" thickBot="1" x14ac:dyDescent="0.25">
      <c r="A7" s="58"/>
      <c r="B7" s="463" t="s">
        <v>222</v>
      </c>
      <c r="C7" s="464"/>
      <c r="D7" s="464"/>
      <c r="E7" s="464"/>
      <c r="F7" s="464"/>
      <c r="G7" s="464"/>
      <c r="H7" s="464"/>
      <c r="I7" s="464"/>
      <c r="J7" s="464"/>
      <c r="K7" s="464"/>
      <c r="L7" s="464"/>
      <c r="M7" s="464"/>
      <c r="N7" s="464"/>
      <c r="O7" s="465"/>
    </row>
    <row r="8" spans="1:15" s="2" customFormat="1" ht="22.5" customHeight="1" thickBot="1" x14ac:dyDescent="0.25">
      <c r="A8" s="58"/>
      <c r="B8" s="463" t="s">
        <v>689</v>
      </c>
      <c r="C8" s="464"/>
      <c r="D8" s="464"/>
      <c r="E8" s="464"/>
      <c r="F8" s="464"/>
      <c r="G8" s="464"/>
      <c r="H8" s="464"/>
      <c r="I8" s="464"/>
      <c r="J8" s="464"/>
      <c r="K8" s="464"/>
      <c r="L8" s="464"/>
      <c r="M8" s="464"/>
      <c r="N8" s="464"/>
      <c r="O8" s="465"/>
    </row>
    <row r="9" spans="1:15" s="1" customFormat="1" ht="10.5" customHeight="1" thickBot="1" x14ac:dyDescent="0.25">
      <c r="A9" s="58"/>
      <c r="B9" s="508"/>
      <c r="C9" s="508"/>
      <c r="D9" s="508"/>
      <c r="E9" s="508"/>
      <c r="F9" s="508"/>
      <c r="G9" s="508"/>
      <c r="H9" s="72"/>
      <c r="I9" s="72"/>
      <c r="J9" s="72"/>
      <c r="K9" s="72"/>
      <c r="L9" s="72"/>
    </row>
    <row r="10" spans="1:15" s="1" customFormat="1" ht="28.5" customHeight="1" thickBot="1" x14ac:dyDescent="0.25">
      <c r="A10" s="58"/>
      <c r="B10" s="458" t="s">
        <v>205</v>
      </c>
      <c r="C10" s="460" t="s">
        <v>3</v>
      </c>
      <c r="D10" s="460" t="s">
        <v>22</v>
      </c>
      <c r="E10" s="460" t="s">
        <v>4</v>
      </c>
      <c r="F10" s="460" t="s">
        <v>10</v>
      </c>
      <c r="G10" s="460" t="s">
        <v>312</v>
      </c>
      <c r="H10" s="299" t="s">
        <v>729</v>
      </c>
      <c r="I10" s="299" t="s">
        <v>729</v>
      </c>
      <c r="J10" s="299" t="s">
        <v>729</v>
      </c>
      <c r="K10" s="299" t="s">
        <v>729</v>
      </c>
      <c r="L10" s="487" t="s">
        <v>8</v>
      </c>
      <c r="M10" s="466" t="s">
        <v>9</v>
      </c>
      <c r="N10" s="510" t="s">
        <v>7</v>
      </c>
      <c r="O10" s="510" t="s">
        <v>521</v>
      </c>
    </row>
    <row r="11" spans="1:15" s="3" customFormat="1" ht="28.5" customHeight="1" thickBot="1" x14ac:dyDescent="0.25">
      <c r="A11" s="58"/>
      <c r="B11" s="459"/>
      <c r="C11" s="461"/>
      <c r="D11" s="461"/>
      <c r="E11" s="461"/>
      <c r="F11" s="461"/>
      <c r="G11" s="461"/>
      <c r="H11" s="300" t="s">
        <v>730</v>
      </c>
      <c r="I11" s="300" t="s">
        <v>748</v>
      </c>
      <c r="J11" s="300" t="s">
        <v>773</v>
      </c>
      <c r="K11" s="300" t="s">
        <v>785</v>
      </c>
      <c r="L11" s="522"/>
      <c r="M11" s="518"/>
      <c r="N11" s="511"/>
      <c r="O11" s="511"/>
    </row>
    <row r="12" spans="1:15" s="3" customFormat="1" ht="78" customHeight="1" x14ac:dyDescent="0.2">
      <c r="A12" s="58"/>
      <c r="B12" s="580" t="s">
        <v>245</v>
      </c>
      <c r="C12" s="485" t="s">
        <v>62</v>
      </c>
      <c r="D12" s="579" t="s">
        <v>105</v>
      </c>
      <c r="E12" s="320" t="s">
        <v>481</v>
      </c>
      <c r="F12" s="320" t="s">
        <v>343</v>
      </c>
      <c r="G12" s="21">
        <v>1</v>
      </c>
      <c r="H12" s="319">
        <v>1</v>
      </c>
      <c r="I12" s="319">
        <v>1</v>
      </c>
      <c r="J12" s="359">
        <v>1</v>
      </c>
      <c r="K12" s="359">
        <v>1</v>
      </c>
      <c r="L12" s="276">
        <v>44927</v>
      </c>
      <c r="M12" s="276">
        <v>45291</v>
      </c>
      <c r="N12" s="125" t="s">
        <v>210</v>
      </c>
      <c r="O12" s="203"/>
    </row>
    <row r="13" spans="1:15" s="7" customFormat="1" ht="53" customHeight="1" x14ac:dyDescent="0.2">
      <c r="A13" s="58"/>
      <c r="B13" s="581"/>
      <c r="C13" s="486"/>
      <c r="D13" s="527"/>
      <c r="E13" s="178" t="s">
        <v>107</v>
      </c>
      <c r="F13" s="51" t="s">
        <v>106</v>
      </c>
      <c r="G13" s="52">
        <v>2</v>
      </c>
      <c r="H13" s="55">
        <v>0</v>
      </c>
      <c r="I13" s="55">
        <v>0.5</v>
      </c>
      <c r="J13" s="432">
        <v>0.5</v>
      </c>
      <c r="K13" s="432">
        <v>1</v>
      </c>
      <c r="L13" s="278">
        <v>44927</v>
      </c>
      <c r="M13" s="278">
        <v>45291</v>
      </c>
      <c r="N13" s="179" t="s">
        <v>210</v>
      </c>
      <c r="O13" s="433" t="s">
        <v>795</v>
      </c>
    </row>
    <row r="14" spans="1:15" s="7" customFormat="1" ht="53" customHeight="1" x14ac:dyDescent="0.2">
      <c r="A14" s="58"/>
      <c r="B14" s="581"/>
      <c r="C14" s="486"/>
      <c r="D14" s="486" t="s">
        <v>629</v>
      </c>
      <c r="E14" s="178" t="s">
        <v>625</v>
      </c>
      <c r="F14" s="178" t="s">
        <v>626</v>
      </c>
      <c r="G14" s="57">
        <v>1</v>
      </c>
      <c r="H14" s="151">
        <v>1</v>
      </c>
      <c r="I14" s="151">
        <v>1</v>
      </c>
      <c r="J14" s="359">
        <v>1</v>
      </c>
      <c r="K14" s="359">
        <v>1</v>
      </c>
      <c r="L14" s="278">
        <v>44927</v>
      </c>
      <c r="M14" s="278">
        <v>45291</v>
      </c>
      <c r="N14" s="65" t="s">
        <v>116</v>
      </c>
      <c r="O14" s="170"/>
    </row>
    <row r="15" spans="1:15" s="7" customFormat="1" ht="53" customHeight="1" x14ac:dyDescent="0.2">
      <c r="A15" s="58"/>
      <c r="B15" s="581"/>
      <c r="C15" s="486"/>
      <c r="D15" s="486"/>
      <c r="E15" s="178" t="s">
        <v>482</v>
      </c>
      <c r="F15" s="178" t="s">
        <v>117</v>
      </c>
      <c r="G15" s="57">
        <v>2</v>
      </c>
      <c r="H15" s="151" t="s">
        <v>728</v>
      </c>
      <c r="I15" s="151">
        <v>0.5</v>
      </c>
      <c r="J15" s="359">
        <v>0.5</v>
      </c>
      <c r="K15" s="359">
        <v>1</v>
      </c>
      <c r="L15" s="278">
        <v>44927</v>
      </c>
      <c r="M15" s="278">
        <v>45291</v>
      </c>
      <c r="N15" s="65" t="s">
        <v>118</v>
      </c>
      <c r="O15" s="433" t="s">
        <v>796</v>
      </c>
    </row>
    <row r="16" spans="1:15" s="7" customFormat="1" ht="53" customHeight="1" x14ac:dyDescent="0.2">
      <c r="A16" s="58"/>
      <c r="B16" s="581"/>
      <c r="C16" s="486"/>
      <c r="D16" s="486"/>
      <c r="E16" s="178" t="s">
        <v>627</v>
      </c>
      <c r="F16" s="178" t="s">
        <v>628</v>
      </c>
      <c r="G16" s="57">
        <v>2</v>
      </c>
      <c r="H16" s="151" t="s">
        <v>728</v>
      </c>
      <c r="I16" s="151">
        <v>0.5</v>
      </c>
      <c r="J16" s="359">
        <v>0.5</v>
      </c>
      <c r="K16" s="359">
        <v>1</v>
      </c>
      <c r="L16" s="278">
        <v>44927</v>
      </c>
      <c r="M16" s="278">
        <v>45291</v>
      </c>
      <c r="N16" s="65" t="s">
        <v>116</v>
      </c>
      <c r="O16" s="433" t="s">
        <v>796</v>
      </c>
    </row>
    <row r="17" spans="1:16" s="7" customFormat="1" ht="79" customHeight="1" x14ac:dyDescent="0.2">
      <c r="A17" s="4"/>
      <c r="B17" s="581"/>
      <c r="C17" s="486"/>
      <c r="D17" s="486"/>
      <c r="E17" s="178" t="s">
        <v>631</v>
      </c>
      <c r="F17" s="178" t="s">
        <v>630</v>
      </c>
      <c r="G17" s="57">
        <v>4</v>
      </c>
      <c r="H17" s="151">
        <v>0.25</v>
      </c>
      <c r="I17" s="151">
        <v>0.5</v>
      </c>
      <c r="J17" s="150">
        <v>0.75</v>
      </c>
      <c r="K17" s="150">
        <v>1</v>
      </c>
      <c r="L17" s="278">
        <v>44927</v>
      </c>
      <c r="M17" s="278">
        <v>45291</v>
      </c>
      <c r="N17" s="65" t="s">
        <v>120</v>
      </c>
      <c r="O17" s="170" t="s">
        <v>736</v>
      </c>
      <c r="P17" s="434" t="s">
        <v>798</v>
      </c>
    </row>
    <row r="18" spans="1:16" s="7" customFormat="1" ht="30" customHeight="1" x14ac:dyDescent="0.2">
      <c r="A18" s="4"/>
      <c r="B18" s="581"/>
      <c r="C18" s="486"/>
      <c r="D18" s="489" t="s">
        <v>286</v>
      </c>
      <c r="E18" s="178" t="s">
        <v>121</v>
      </c>
      <c r="F18" s="178" t="s">
        <v>119</v>
      </c>
      <c r="G18" s="57">
        <v>16</v>
      </c>
      <c r="H18" s="151" t="s">
        <v>728</v>
      </c>
      <c r="I18" s="151" t="s">
        <v>728</v>
      </c>
      <c r="J18" s="150">
        <v>0.8</v>
      </c>
      <c r="K18" s="150">
        <v>1</v>
      </c>
      <c r="L18" s="278">
        <v>44927</v>
      </c>
      <c r="M18" s="278">
        <v>45291</v>
      </c>
      <c r="N18" s="65" t="s">
        <v>116</v>
      </c>
      <c r="O18" s="170" t="s">
        <v>797</v>
      </c>
    </row>
    <row r="19" spans="1:16" s="7" customFormat="1" ht="86" customHeight="1" x14ac:dyDescent="0.2">
      <c r="A19" s="4"/>
      <c r="B19" s="581"/>
      <c r="C19" s="486"/>
      <c r="D19" s="489"/>
      <c r="E19" s="178" t="s">
        <v>624</v>
      </c>
      <c r="F19" s="178" t="s">
        <v>737</v>
      </c>
      <c r="G19" s="57">
        <v>2</v>
      </c>
      <c r="H19" s="151" t="s">
        <v>728</v>
      </c>
      <c r="I19" s="151">
        <v>0.5</v>
      </c>
      <c r="J19" s="337">
        <v>0.5</v>
      </c>
      <c r="K19" s="337">
        <v>1</v>
      </c>
      <c r="L19" s="278">
        <v>44927</v>
      </c>
      <c r="M19" s="278">
        <v>45291</v>
      </c>
      <c r="N19" s="65" t="s">
        <v>116</v>
      </c>
      <c r="O19" s="170" t="s">
        <v>775</v>
      </c>
      <c r="P19" s="435" t="s">
        <v>799</v>
      </c>
    </row>
    <row r="20" spans="1:16" s="7" customFormat="1" ht="76" customHeight="1" x14ac:dyDescent="0.2">
      <c r="A20" s="4"/>
      <c r="B20" s="581"/>
      <c r="C20" s="486"/>
      <c r="D20" s="489"/>
      <c r="E20" s="178" t="s">
        <v>621</v>
      </c>
      <c r="F20" s="76" t="s">
        <v>808</v>
      </c>
      <c r="G20" s="57">
        <v>16</v>
      </c>
      <c r="H20" s="151" t="s">
        <v>728</v>
      </c>
      <c r="I20" s="151" t="s">
        <v>728</v>
      </c>
      <c r="J20" s="150">
        <v>0.8</v>
      </c>
      <c r="K20" s="150">
        <v>1</v>
      </c>
      <c r="L20" s="278">
        <v>44927</v>
      </c>
      <c r="M20" s="278">
        <v>45291</v>
      </c>
      <c r="N20" s="65" t="s">
        <v>116</v>
      </c>
      <c r="O20" s="433" t="s">
        <v>800</v>
      </c>
    </row>
    <row r="21" spans="1:16" ht="73" customHeight="1" thickBot="1" x14ac:dyDescent="0.25">
      <c r="B21" s="582"/>
      <c r="C21" s="583"/>
      <c r="D21" s="220" t="s">
        <v>622</v>
      </c>
      <c r="E21" s="321" t="s">
        <v>623</v>
      </c>
      <c r="F21" s="321" t="s">
        <v>738</v>
      </c>
      <c r="G21" s="225">
        <v>1</v>
      </c>
      <c r="H21" s="292">
        <v>1</v>
      </c>
      <c r="I21" s="292">
        <v>1</v>
      </c>
      <c r="J21" s="403">
        <v>1</v>
      </c>
      <c r="K21" s="403">
        <v>1</v>
      </c>
      <c r="L21" s="279">
        <v>44927</v>
      </c>
      <c r="M21" s="279">
        <v>45291</v>
      </c>
      <c r="N21" s="126" t="s">
        <v>116</v>
      </c>
      <c r="O21" s="207"/>
    </row>
    <row r="22" spans="1:16" ht="24.75" customHeight="1" x14ac:dyDescent="0.2">
      <c r="H22" s="19">
        <f>AVERAGE(H12:H21)</f>
        <v>0.65</v>
      </c>
      <c r="I22" s="19">
        <f>AVERAGE(I12:I21)</f>
        <v>0.6875</v>
      </c>
      <c r="J22" s="19">
        <f ca="1">AVERAGE(J12:J22)</f>
        <v>0.75624999999999998</v>
      </c>
      <c r="K22" s="19">
        <f>AVERAGE(K12:K21)</f>
        <v>1</v>
      </c>
    </row>
    <row r="23" spans="1:16" ht="24.75" customHeight="1" x14ac:dyDescent="0.2">
      <c r="N23" s="455" t="s">
        <v>5</v>
      </c>
      <c r="O23" s="455"/>
    </row>
    <row r="24" spans="1:16" ht="24.75" customHeight="1" x14ac:dyDescent="0.2"/>
    <row r="25" spans="1:16" ht="24.75" customHeight="1" x14ac:dyDescent="0.2"/>
  </sheetData>
  <mergeCells count="27">
    <mergeCell ref="B6:O6"/>
    <mergeCell ref="B7:O7"/>
    <mergeCell ref="B8:O8"/>
    <mergeCell ref="B12:B21"/>
    <mergeCell ref="B1:C4"/>
    <mergeCell ref="D1:M4"/>
    <mergeCell ref="N1:O1"/>
    <mergeCell ref="N2:O2"/>
    <mergeCell ref="N3:O3"/>
    <mergeCell ref="N4:O4"/>
    <mergeCell ref="B5:O5"/>
    <mergeCell ref="B9:G9"/>
    <mergeCell ref="B10:B11"/>
    <mergeCell ref="C10:C11"/>
    <mergeCell ref="C12:C21"/>
    <mergeCell ref="N23:O23"/>
    <mergeCell ref="D14:D17"/>
    <mergeCell ref="D12:D13"/>
    <mergeCell ref="N10:N11"/>
    <mergeCell ref="G10:G11"/>
    <mergeCell ref="E10:E11"/>
    <mergeCell ref="F10:F11"/>
    <mergeCell ref="D10:D11"/>
    <mergeCell ref="O10:O11"/>
    <mergeCell ref="L10:L11"/>
    <mergeCell ref="M10:M11"/>
    <mergeCell ref="D18:D2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O36"/>
  <sheetViews>
    <sheetView topLeftCell="A23" zoomScale="61" zoomScaleNormal="40" workbookViewId="0">
      <selection activeCell="K32" sqref="K32"/>
    </sheetView>
  </sheetViews>
  <sheetFormatPr baseColWidth="10" defaultRowHeight="12"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7" width="16" style="4" customWidth="1"/>
    <col min="8" max="11" width="20.83203125" style="4" customWidth="1"/>
    <col min="12" max="12" width="16" style="4" customWidth="1"/>
    <col min="13" max="15" width="21.5" style="4" customWidth="1"/>
    <col min="16" max="16" width="10.83203125" style="4"/>
    <col min="17" max="248" width="11.5" style="4"/>
    <col min="249" max="249" width="14.5" style="4" customWidth="1"/>
    <col min="250" max="250" width="22.1640625" style="4" customWidth="1"/>
    <col min="251" max="251" width="16.83203125" style="4" customWidth="1"/>
    <col min="252" max="252" width="22.6640625" style="4" customWidth="1"/>
    <col min="253" max="253" width="20.33203125" style="4" customWidth="1"/>
    <col min="254" max="254" width="22.5" style="4" customWidth="1"/>
    <col min="255" max="255" width="25.5" style="4" customWidth="1"/>
    <col min="256" max="256" width="10" style="4" customWidth="1"/>
    <col min="257" max="257" width="15.33203125" style="4" customWidth="1"/>
    <col min="258" max="262" width="0" style="4" hidden="1" customWidth="1"/>
    <col min="263" max="263" width="13.83203125" style="4" customWidth="1"/>
    <col min="264" max="264" width="20.5" style="4" customWidth="1"/>
    <col min="265" max="504" width="11.5" style="4"/>
    <col min="505" max="505" width="14.5" style="4" customWidth="1"/>
    <col min="506" max="506" width="22.1640625" style="4" customWidth="1"/>
    <col min="507" max="507" width="16.83203125" style="4" customWidth="1"/>
    <col min="508" max="508" width="22.6640625" style="4" customWidth="1"/>
    <col min="509" max="509" width="20.33203125" style="4" customWidth="1"/>
    <col min="510" max="510" width="22.5" style="4" customWidth="1"/>
    <col min="511" max="511" width="25.5" style="4" customWidth="1"/>
    <col min="512" max="512" width="10" style="4" customWidth="1"/>
    <col min="513" max="513" width="15.33203125" style="4" customWidth="1"/>
    <col min="514" max="518" width="0" style="4" hidden="1" customWidth="1"/>
    <col min="519" max="519" width="13.83203125" style="4" customWidth="1"/>
    <col min="520" max="520" width="20.5" style="4" customWidth="1"/>
    <col min="521" max="760" width="11.5" style="4"/>
    <col min="761" max="761" width="14.5" style="4" customWidth="1"/>
    <col min="762" max="762" width="22.1640625" style="4" customWidth="1"/>
    <col min="763" max="763" width="16.83203125" style="4" customWidth="1"/>
    <col min="764" max="764" width="22.6640625" style="4" customWidth="1"/>
    <col min="765" max="765" width="20.33203125" style="4" customWidth="1"/>
    <col min="766" max="766" width="22.5" style="4" customWidth="1"/>
    <col min="767" max="767" width="25.5" style="4" customWidth="1"/>
    <col min="768" max="768" width="10" style="4" customWidth="1"/>
    <col min="769" max="769" width="15.33203125" style="4" customWidth="1"/>
    <col min="770" max="774" width="0" style="4" hidden="1" customWidth="1"/>
    <col min="775" max="775" width="13.83203125" style="4" customWidth="1"/>
    <col min="776" max="776" width="20.5" style="4" customWidth="1"/>
    <col min="777" max="1016" width="11.5" style="4"/>
    <col min="1017" max="1017" width="14.5" style="4" customWidth="1"/>
    <col min="1018" max="1018" width="22.1640625" style="4" customWidth="1"/>
    <col min="1019" max="1019" width="16.83203125" style="4" customWidth="1"/>
    <col min="1020" max="1020" width="22.6640625" style="4" customWidth="1"/>
    <col min="1021" max="1021" width="20.33203125" style="4" customWidth="1"/>
    <col min="1022" max="1022" width="22.5" style="4" customWidth="1"/>
    <col min="1023" max="1023" width="25.5" style="4" customWidth="1"/>
    <col min="1024" max="1024" width="10" style="4" customWidth="1"/>
    <col min="1025" max="1025" width="15.33203125" style="4" customWidth="1"/>
    <col min="1026" max="1030" width="0" style="4" hidden="1" customWidth="1"/>
    <col min="1031" max="1031" width="13.83203125" style="4" customWidth="1"/>
    <col min="1032" max="1032" width="20.5" style="4" customWidth="1"/>
    <col min="1033" max="1272" width="11.5" style="4"/>
    <col min="1273" max="1273" width="14.5" style="4" customWidth="1"/>
    <col min="1274" max="1274" width="22.1640625" style="4" customWidth="1"/>
    <col min="1275" max="1275" width="16.83203125" style="4" customWidth="1"/>
    <col min="1276" max="1276" width="22.6640625" style="4" customWidth="1"/>
    <col min="1277" max="1277" width="20.33203125" style="4" customWidth="1"/>
    <col min="1278" max="1278" width="22.5" style="4" customWidth="1"/>
    <col min="1279" max="1279" width="25.5" style="4" customWidth="1"/>
    <col min="1280" max="1280" width="10" style="4" customWidth="1"/>
    <col min="1281" max="1281" width="15.33203125" style="4" customWidth="1"/>
    <col min="1282" max="1286" width="0" style="4" hidden="1" customWidth="1"/>
    <col min="1287" max="1287" width="13.83203125" style="4" customWidth="1"/>
    <col min="1288" max="1288" width="20.5" style="4" customWidth="1"/>
    <col min="1289" max="1528" width="11.5" style="4"/>
    <col min="1529" max="1529" width="14.5" style="4" customWidth="1"/>
    <col min="1530" max="1530" width="22.1640625" style="4" customWidth="1"/>
    <col min="1531" max="1531" width="16.83203125" style="4" customWidth="1"/>
    <col min="1532" max="1532" width="22.6640625" style="4" customWidth="1"/>
    <col min="1533" max="1533" width="20.33203125" style="4" customWidth="1"/>
    <col min="1534" max="1534" width="22.5" style="4" customWidth="1"/>
    <col min="1535" max="1535" width="25.5" style="4" customWidth="1"/>
    <col min="1536" max="1536" width="10" style="4" customWidth="1"/>
    <col min="1537" max="1537" width="15.33203125" style="4" customWidth="1"/>
    <col min="1538" max="1542" width="0" style="4" hidden="1" customWidth="1"/>
    <col min="1543" max="1543" width="13.83203125" style="4" customWidth="1"/>
    <col min="1544" max="1544" width="20.5" style="4" customWidth="1"/>
    <col min="1545" max="1784" width="11.5" style="4"/>
    <col min="1785" max="1785" width="14.5" style="4" customWidth="1"/>
    <col min="1786" max="1786" width="22.1640625" style="4" customWidth="1"/>
    <col min="1787" max="1787" width="16.83203125" style="4" customWidth="1"/>
    <col min="1788" max="1788" width="22.6640625" style="4" customWidth="1"/>
    <col min="1789" max="1789" width="20.33203125" style="4" customWidth="1"/>
    <col min="1790" max="1790" width="22.5" style="4" customWidth="1"/>
    <col min="1791" max="1791" width="25.5" style="4" customWidth="1"/>
    <col min="1792" max="1792" width="10" style="4" customWidth="1"/>
    <col min="1793" max="1793" width="15.33203125" style="4" customWidth="1"/>
    <col min="1794" max="1798" width="0" style="4" hidden="1" customWidth="1"/>
    <col min="1799" max="1799" width="13.83203125" style="4" customWidth="1"/>
    <col min="1800" max="1800" width="20.5" style="4" customWidth="1"/>
    <col min="1801" max="2040" width="11.5" style="4"/>
    <col min="2041" max="2041" width="14.5" style="4" customWidth="1"/>
    <col min="2042" max="2042" width="22.1640625" style="4" customWidth="1"/>
    <col min="2043" max="2043" width="16.83203125" style="4" customWidth="1"/>
    <col min="2044" max="2044" width="22.6640625" style="4" customWidth="1"/>
    <col min="2045" max="2045" width="20.33203125" style="4" customWidth="1"/>
    <col min="2046" max="2046" width="22.5" style="4" customWidth="1"/>
    <col min="2047" max="2047" width="25.5" style="4" customWidth="1"/>
    <col min="2048" max="2048" width="10" style="4" customWidth="1"/>
    <col min="2049" max="2049" width="15.33203125" style="4" customWidth="1"/>
    <col min="2050" max="2054" width="0" style="4" hidden="1" customWidth="1"/>
    <col min="2055" max="2055" width="13.83203125" style="4" customWidth="1"/>
    <col min="2056" max="2056" width="20.5" style="4" customWidth="1"/>
    <col min="2057" max="2296" width="11.5" style="4"/>
    <col min="2297" max="2297" width="14.5" style="4" customWidth="1"/>
    <col min="2298" max="2298" width="22.1640625" style="4" customWidth="1"/>
    <col min="2299" max="2299" width="16.83203125" style="4" customWidth="1"/>
    <col min="2300" max="2300" width="22.6640625" style="4" customWidth="1"/>
    <col min="2301" max="2301" width="20.33203125" style="4" customWidth="1"/>
    <col min="2302" max="2302" width="22.5" style="4" customWidth="1"/>
    <col min="2303" max="2303" width="25.5" style="4" customWidth="1"/>
    <col min="2304" max="2304" width="10" style="4" customWidth="1"/>
    <col min="2305" max="2305" width="15.33203125" style="4" customWidth="1"/>
    <col min="2306" max="2310" width="0" style="4" hidden="1" customWidth="1"/>
    <col min="2311" max="2311" width="13.83203125" style="4" customWidth="1"/>
    <col min="2312" max="2312" width="20.5" style="4" customWidth="1"/>
    <col min="2313" max="2552" width="11.5" style="4"/>
    <col min="2553" max="2553" width="14.5" style="4" customWidth="1"/>
    <col min="2554" max="2554" width="22.1640625" style="4" customWidth="1"/>
    <col min="2555" max="2555" width="16.83203125" style="4" customWidth="1"/>
    <col min="2556" max="2556" width="22.6640625" style="4" customWidth="1"/>
    <col min="2557" max="2557" width="20.33203125" style="4" customWidth="1"/>
    <col min="2558" max="2558" width="22.5" style="4" customWidth="1"/>
    <col min="2559" max="2559" width="25.5" style="4" customWidth="1"/>
    <col min="2560" max="2560" width="10" style="4" customWidth="1"/>
    <col min="2561" max="2561" width="15.33203125" style="4" customWidth="1"/>
    <col min="2562" max="2566" width="0" style="4" hidden="1" customWidth="1"/>
    <col min="2567" max="2567" width="13.83203125" style="4" customWidth="1"/>
    <col min="2568" max="2568" width="20.5" style="4" customWidth="1"/>
    <col min="2569" max="2808" width="11.5" style="4"/>
    <col min="2809" max="2809" width="14.5" style="4" customWidth="1"/>
    <col min="2810" max="2810" width="22.1640625" style="4" customWidth="1"/>
    <col min="2811" max="2811" width="16.83203125" style="4" customWidth="1"/>
    <col min="2812" max="2812" width="22.6640625" style="4" customWidth="1"/>
    <col min="2813" max="2813" width="20.33203125" style="4" customWidth="1"/>
    <col min="2814" max="2814" width="22.5" style="4" customWidth="1"/>
    <col min="2815" max="2815" width="25.5" style="4" customWidth="1"/>
    <col min="2816" max="2816" width="10" style="4" customWidth="1"/>
    <col min="2817" max="2817" width="15.33203125" style="4" customWidth="1"/>
    <col min="2818" max="2822" width="0" style="4" hidden="1" customWidth="1"/>
    <col min="2823" max="2823" width="13.83203125" style="4" customWidth="1"/>
    <col min="2824" max="2824" width="20.5" style="4" customWidth="1"/>
    <col min="2825" max="3064" width="11.5" style="4"/>
    <col min="3065" max="3065" width="14.5" style="4" customWidth="1"/>
    <col min="3066" max="3066" width="22.1640625" style="4" customWidth="1"/>
    <col min="3067" max="3067" width="16.83203125" style="4" customWidth="1"/>
    <col min="3068" max="3068" width="22.6640625" style="4" customWidth="1"/>
    <col min="3069" max="3069" width="20.33203125" style="4" customWidth="1"/>
    <col min="3070" max="3070" width="22.5" style="4" customWidth="1"/>
    <col min="3071" max="3071" width="25.5" style="4" customWidth="1"/>
    <col min="3072" max="3072" width="10" style="4" customWidth="1"/>
    <col min="3073" max="3073" width="15.33203125" style="4" customWidth="1"/>
    <col min="3074" max="3078" width="0" style="4" hidden="1" customWidth="1"/>
    <col min="3079" max="3079" width="13.83203125" style="4" customWidth="1"/>
    <col min="3080" max="3080" width="20.5" style="4" customWidth="1"/>
    <col min="3081" max="3320" width="11.5" style="4"/>
    <col min="3321" max="3321" width="14.5" style="4" customWidth="1"/>
    <col min="3322" max="3322" width="22.1640625" style="4" customWidth="1"/>
    <col min="3323" max="3323" width="16.83203125" style="4" customWidth="1"/>
    <col min="3324" max="3324" width="22.6640625" style="4" customWidth="1"/>
    <col min="3325" max="3325" width="20.33203125" style="4" customWidth="1"/>
    <col min="3326" max="3326" width="22.5" style="4" customWidth="1"/>
    <col min="3327" max="3327" width="25.5" style="4" customWidth="1"/>
    <col min="3328" max="3328" width="10" style="4" customWidth="1"/>
    <col min="3329" max="3329" width="15.33203125" style="4" customWidth="1"/>
    <col min="3330" max="3334" width="0" style="4" hidden="1" customWidth="1"/>
    <col min="3335" max="3335" width="13.83203125" style="4" customWidth="1"/>
    <col min="3336" max="3336" width="20.5" style="4" customWidth="1"/>
    <col min="3337" max="3576" width="11.5" style="4"/>
    <col min="3577" max="3577" width="14.5" style="4" customWidth="1"/>
    <col min="3578" max="3578" width="22.1640625" style="4" customWidth="1"/>
    <col min="3579" max="3579" width="16.83203125" style="4" customWidth="1"/>
    <col min="3580" max="3580" width="22.6640625" style="4" customWidth="1"/>
    <col min="3581" max="3581" width="20.33203125" style="4" customWidth="1"/>
    <col min="3582" max="3582" width="22.5" style="4" customWidth="1"/>
    <col min="3583" max="3583" width="25.5" style="4" customWidth="1"/>
    <col min="3584" max="3584" width="10" style="4" customWidth="1"/>
    <col min="3585" max="3585" width="15.33203125" style="4" customWidth="1"/>
    <col min="3586" max="3590" width="0" style="4" hidden="1" customWidth="1"/>
    <col min="3591" max="3591" width="13.83203125" style="4" customWidth="1"/>
    <col min="3592" max="3592" width="20.5" style="4" customWidth="1"/>
    <col min="3593" max="3832" width="11.5" style="4"/>
    <col min="3833" max="3833" width="14.5" style="4" customWidth="1"/>
    <col min="3834" max="3834" width="22.1640625" style="4" customWidth="1"/>
    <col min="3835" max="3835" width="16.83203125" style="4" customWidth="1"/>
    <col min="3836" max="3836" width="22.6640625" style="4" customWidth="1"/>
    <col min="3837" max="3837" width="20.33203125" style="4" customWidth="1"/>
    <col min="3838" max="3838" width="22.5" style="4" customWidth="1"/>
    <col min="3839" max="3839" width="25.5" style="4" customWidth="1"/>
    <col min="3840" max="3840" width="10" style="4" customWidth="1"/>
    <col min="3841" max="3841" width="15.33203125" style="4" customWidth="1"/>
    <col min="3842" max="3846" width="0" style="4" hidden="1" customWidth="1"/>
    <col min="3847" max="3847" width="13.83203125" style="4" customWidth="1"/>
    <col min="3848" max="3848" width="20.5" style="4" customWidth="1"/>
    <col min="3849" max="4088" width="11.5" style="4"/>
    <col min="4089" max="4089" width="14.5" style="4" customWidth="1"/>
    <col min="4090" max="4090" width="22.1640625" style="4" customWidth="1"/>
    <col min="4091" max="4091" width="16.83203125" style="4" customWidth="1"/>
    <col min="4092" max="4092" width="22.6640625" style="4" customWidth="1"/>
    <col min="4093" max="4093" width="20.33203125" style="4" customWidth="1"/>
    <col min="4094" max="4094" width="22.5" style="4" customWidth="1"/>
    <col min="4095" max="4095" width="25.5" style="4" customWidth="1"/>
    <col min="4096" max="4096" width="10" style="4" customWidth="1"/>
    <col min="4097" max="4097" width="15.33203125" style="4" customWidth="1"/>
    <col min="4098" max="4102" width="0" style="4" hidden="1" customWidth="1"/>
    <col min="4103" max="4103" width="13.83203125" style="4" customWidth="1"/>
    <col min="4104" max="4104" width="20.5" style="4" customWidth="1"/>
    <col min="4105" max="4344" width="11.5" style="4"/>
    <col min="4345" max="4345" width="14.5" style="4" customWidth="1"/>
    <col min="4346" max="4346" width="22.1640625" style="4" customWidth="1"/>
    <col min="4347" max="4347" width="16.83203125" style="4" customWidth="1"/>
    <col min="4348" max="4348" width="22.6640625" style="4" customWidth="1"/>
    <col min="4349" max="4349" width="20.33203125" style="4" customWidth="1"/>
    <col min="4350" max="4350" width="22.5" style="4" customWidth="1"/>
    <col min="4351" max="4351" width="25.5" style="4" customWidth="1"/>
    <col min="4352" max="4352" width="10" style="4" customWidth="1"/>
    <col min="4353" max="4353" width="15.33203125" style="4" customWidth="1"/>
    <col min="4354" max="4358" width="0" style="4" hidden="1" customWidth="1"/>
    <col min="4359" max="4359" width="13.83203125" style="4" customWidth="1"/>
    <col min="4360" max="4360" width="20.5" style="4" customWidth="1"/>
    <col min="4361" max="4600" width="11.5" style="4"/>
    <col min="4601" max="4601" width="14.5" style="4" customWidth="1"/>
    <col min="4602" max="4602" width="22.1640625" style="4" customWidth="1"/>
    <col min="4603" max="4603" width="16.83203125" style="4" customWidth="1"/>
    <col min="4604" max="4604" width="22.6640625" style="4" customWidth="1"/>
    <col min="4605" max="4605" width="20.33203125" style="4" customWidth="1"/>
    <col min="4606" max="4606" width="22.5" style="4" customWidth="1"/>
    <col min="4607" max="4607" width="25.5" style="4" customWidth="1"/>
    <col min="4608" max="4608" width="10" style="4" customWidth="1"/>
    <col min="4609" max="4609" width="15.33203125" style="4" customWidth="1"/>
    <col min="4610" max="4614" width="0" style="4" hidden="1" customWidth="1"/>
    <col min="4615" max="4615" width="13.83203125" style="4" customWidth="1"/>
    <col min="4616" max="4616" width="20.5" style="4" customWidth="1"/>
    <col min="4617" max="4856" width="11.5" style="4"/>
    <col min="4857" max="4857" width="14.5" style="4" customWidth="1"/>
    <col min="4858" max="4858" width="22.1640625" style="4" customWidth="1"/>
    <col min="4859" max="4859" width="16.83203125" style="4" customWidth="1"/>
    <col min="4860" max="4860" width="22.6640625" style="4" customWidth="1"/>
    <col min="4861" max="4861" width="20.33203125" style="4" customWidth="1"/>
    <col min="4862" max="4862" width="22.5" style="4" customWidth="1"/>
    <col min="4863" max="4863" width="25.5" style="4" customWidth="1"/>
    <col min="4864" max="4864" width="10" style="4" customWidth="1"/>
    <col min="4865" max="4865" width="15.33203125" style="4" customWidth="1"/>
    <col min="4866" max="4870" width="0" style="4" hidden="1" customWidth="1"/>
    <col min="4871" max="4871" width="13.83203125" style="4" customWidth="1"/>
    <col min="4872" max="4872" width="20.5" style="4" customWidth="1"/>
    <col min="4873" max="5112" width="11.5" style="4"/>
    <col min="5113" max="5113" width="14.5" style="4" customWidth="1"/>
    <col min="5114" max="5114" width="22.1640625" style="4" customWidth="1"/>
    <col min="5115" max="5115" width="16.83203125" style="4" customWidth="1"/>
    <col min="5116" max="5116" width="22.6640625" style="4" customWidth="1"/>
    <col min="5117" max="5117" width="20.33203125" style="4" customWidth="1"/>
    <col min="5118" max="5118" width="22.5" style="4" customWidth="1"/>
    <col min="5119" max="5119" width="25.5" style="4" customWidth="1"/>
    <col min="5120" max="5120" width="10" style="4" customWidth="1"/>
    <col min="5121" max="5121" width="15.33203125" style="4" customWidth="1"/>
    <col min="5122" max="5126" width="0" style="4" hidden="1" customWidth="1"/>
    <col min="5127" max="5127" width="13.83203125" style="4" customWidth="1"/>
    <col min="5128" max="5128" width="20.5" style="4" customWidth="1"/>
    <col min="5129" max="5368" width="11.5" style="4"/>
    <col min="5369" max="5369" width="14.5" style="4" customWidth="1"/>
    <col min="5370" max="5370" width="22.1640625" style="4" customWidth="1"/>
    <col min="5371" max="5371" width="16.83203125" style="4" customWidth="1"/>
    <col min="5372" max="5372" width="22.6640625" style="4" customWidth="1"/>
    <col min="5373" max="5373" width="20.33203125" style="4" customWidth="1"/>
    <col min="5374" max="5374" width="22.5" style="4" customWidth="1"/>
    <col min="5375" max="5375" width="25.5" style="4" customWidth="1"/>
    <col min="5376" max="5376" width="10" style="4" customWidth="1"/>
    <col min="5377" max="5377" width="15.33203125" style="4" customWidth="1"/>
    <col min="5378" max="5382" width="0" style="4" hidden="1" customWidth="1"/>
    <col min="5383" max="5383" width="13.83203125" style="4" customWidth="1"/>
    <col min="5384" max="5384" width="20.5" style="4" customWidth="1"/>
    <col min="5385" max="5624" width="11.5" style="4"/>
    <col min="5625" max="5625" width="14.5" style="4" customWidth="1"/>
    <col min="5626" max="5626" width="22.1640625" style="4" customWidth="1"/>
    <col min="5627" max="5627" width="16.83203125" style="4" customWidth="1"/>
    <col min="5628" max="5628" width="22.6640625" style="4" customWidth="1"/>
    <col min="5629" max="5629" width="20.33203125" style="4" customWidth="1"/>
    <col min="5630" max="5630" width="22.5" style="4" customWidth="1"/>
    <col min="5631" max="5631" width="25.5" style="4" customWidth="1"/>
    <col min="5632" max="5632" width="10" style="4" customWidth="1"/>
    <col min="5633" max="5633" width="15.33203125" style="4" customWidth="1"/>
    <col min="5634" max="5638" width="0" style="4" hidden="1" customWidth="1"/>
    <col min="5639" max="5639" width="13.83203125" style="4" customWidth="1"/>
    <col min="5640" max="5640" width="20.5" style="4" customWidth="1"/>
    <col min="5641" max="5880" width="11.5" style="4"/>
    <col min="5881" max="5881" width="14.5" style="4" customWidth="1"/>
    <col min="5882" max="5882" width="22.1640625" style="4" customWidth="1"/>
    <col min="5883" max="5883" width="16.83203125" style="4" customWidth="1"/>
    <col min="5884" max="5884" width="22.6640625" style="4" customWidth="1"/>
    <col min="5885" max="5885" width="20.33203125" style="4" customWidth="1"/>
    <col min="5886" max="5886" width="22.5" style="4" customWidth="1"/>
    <col min="5887" max="5887" width="25.5" style="4" customWidth="1"/>
    <col min="5888" max="5888" width="10" style="4" customWidth="1"/>
    <col min="5889" max="5889" width="15.33203125" style="4" customWidth="1"/>
    <col min="5890" max="5894" width="0" style="4" hidden="1" customWidth="1"/>
    <col min="5895" max="5895" width="13.83203125" style="4" customWidth="1"/>
    <col min="5896" max="5896" width="20.5" style="4" customWidth="1"/>
    <col min="5897" max="6136" width="11.5" style="4"/>
    <col min="6137" max="6137" width="14.5" style="4" customWidth="1"/>
    <col min="6138" max="6138" width="22.1640625" style="4" customWidth="1"/>
    <col min="6139" max="6139" width="16.83203125" style="4" customWidth="1"/>
    <col min="6140" max="6140" width="22.6640625" style="4" customWidth="1"/>
    <col min="6141" max="6141" width="20.33203125" style="4" customWidth="1"/>
    <col min="6142" max="6142" width="22.5" style="4" customWidth="1"/>
    <col min="6143" max="6143" width="25.5" style="4" customWidth="1"/>
    <col min="6144" max="6144" width="10" style="4" customWidth="1"/>
    <col min="6145" max="6145" width="15.33203125" style="4" customWidth="1"/>
    <col min="6146" max="6150" width="0" style="4" hidden="1" customWidth="1"/>
    <col min="6151" max="6151" width="13.83203125" style="4" customWidth="1"/>
    <col min="6152" max="6152" width="20.5" style="4" customWidth="1"/>
    <col min="6153" max="6392" width="11.5" style="4"/>
    <col min="6393" max="6393" width="14.5" style="4" customWidth="1"/>
    <col min="6394" max="6394" width="22.1640625" style="4" customWidth="1"/>
    <col min="6395" max="6395" width="16.83203125" style="4" customWidth="1"/>
    <col min="6396" max="6396" width="22.6640625" style="4" customWidth="1"/>
    <col min="6397" max="6397" width="20.33203125" style="4" customWidth="1"/>
    <col min="6398" max="6398" width="22.5" style="4" customWidth="1"/>
    <col min="6399" max="6399" width="25.5" style="4" customWidth="1"/>
    <col min="6400" max="6400" width="10" style="4" customWidth="1"/>
    <col min="6401" max="6401" width="15.33203125" style="4" customWidth="1"/>
    <col min="6402" max="6406" width="0" style="4" hidden="1" customWidth="1"/>
    <col min="6407" max="6407" width="13.83203125" style="4" customWidth="1"/>
    <col min="6408" max="6408" width="20.5" style="4" customWidth="1"/>
    <col min="6409" max="6648" width="11.5" style="4"/>
    <col min="6649" max="6649" width="14.5" style="4" customWidth="1"/>
    <col min="6650" max="6650" width="22.1640625" style="4" customWidth="1"/>
    <col min="6651" max="6651" width="16.83203125" style="4" customWidth="1"/>
    <col min="6652" max="6652" width="22.6640625" style="4" customWidth="1"/>
    <col min="6653" max="6653" width="20.33203125" style="4" customWidth="1"/>
    <col min="6654" max="6654" width="22.5" style="4" customWidth="1"/>
    <col min="6655" max="6655" width="25.5" style="4" customWidth="1"/>
    <col min="6656" max="6656" width="10" style="4" customWidth="1"/>
    <col min="6657" max="6657" width="15.33203125" style="4" customWidth="1"/>
    <col min="6658" max="6662" width="0" style="4" hidden="1" customWidth="1"/>
    <col min="6663" max="6663" width="13.83203125" style="4" customWidth="1"/>
    <col min="6664" max="6664" width="20.5" style="4" customWidth="1"/>
    <col min="6665" max="6904" width="11.5" style="4"/>
    <col min="6905" max="6905" width="14.5" style="4" customWidth="1"/>
    <col min="6906" max="6906" width="22.1640625" style="4" customWidth="1"/>
    <col min="6907" max="6907" width="16.83203125" style="4" customWidth="1"/>
    <col min="6908" max="6908" width="22.6640625" style="4" customWidth="1"/>
    <col min="6909" max="6909" width="20.33203125" style="4" customWidth="1"/>
    <col min="6910" max="6910" width="22.5" style="4" customWidth="1"/>
    <col min="6911" max="6911" width="25.5" style="4" customWidth="1"/>
    <col min="6912" max="6912" width="10" style="4" customWidth="1"/>
    <col min="6913" max="6913" width="15.33203125" style="4" customWidth="1"/>
    <col min="6914" max="6918" width="0" style="4" hidden="1" customWidth="1"/>
    <col min="6919" max="6919" width="13.83203125" style="4" customWidth="1"/>
    <col min="6920" max="6920" width="20.5" style="4" customWidth="1"/>
    <col min="6921" max="7160" width="11.5" style="4"/>
    <col min="7161" max="7161" width="14.5" style="4" customWidth="1"/>
    <col min="7162" max="7162" width="22.1640625" style="4" customWidth="1"/>
    <col min="7163" max="7163" width="16.83203125" style="4" customWidth="1"/>
    <col min="7164" max="7164" width="22.6640625" style="4" customWidth="1"/>
    <col min="7165" max="7165" width="20.33203125" style="4" customWidth="1"/>
    <col min="7166" max="7166" width="22.5" style="4" customWidth="1"/>
    <col min="7167" max="7167" width="25.5" style="4" customWidth="1"/>
    <col min="7168" max="7168" width="10" style="4" customWidth="1"/>
    <col min="7169" max="7169" width="15.33203125" style="4" customWidth="1"/>
    <col min="7170" max="7174" width="0" style="4" hidden="1" customWidth="1"/>
    <col min="7175" max="7175" width="13.83203125" style="4" customWidth="1"/>
    <col min="7176" max="7176" width="20.5" style="4" customWidth="1"/>
    <col min="7177" max="7416" width="11.5" style="4"/>
    <col min="7417" max="7417" width="14.5" style="4" customWidth="1"/>
    <col min="7418" max="7418" width="22.1640625" style="4" customWidth="1"/>
    <col min="7419" max="7419" width="16.83203125" style="4" customWidth="1"/>
    <col min="7420" max="7420" width="22.6640625" style="4" customWidth="1"/>
    <col min="7421" max="7421" width="20.33203125" style="4" customWidth="1"/>
    <col min="7422" max="7422" width="22.5" style="4" customWidth="1"/>
    <col min="7423" max="7423" width="25.5" style="4" customWidth="1"/>
    <col min="7424" max="7424" width="10" style="4" customWidth="1"/>
    <col min="7425" max="7425" width="15.33203125" style="4" customWidth="1"/>
    <col min="7426" max="7430" width="0" style="4" hidden="1" customWidth="1"/>
    <col min="7431" max="7431" width="13.83203125" style="4" customWidth="1"/>
    <col min="7432" max="7432" width="20.5" style="4" customWidth="1"/>
    <col min="7433" max="7672" width="11.5" style="4"/>
    <col min="7673" max="7673" width="14.5" style="4" customWidth="1"/>
    <col min="7674" max="7674" width="22.1640625" style="4" customWidth="1"/>
    <col min="7675" max="7675" width="16.83203125" style="4" customWidth="1"/>
    <col min="7676" max="7676" width="22.6640625" style="4" customWidth="1"/>
    <col min="7677" max="7677" width="20.33203125" style="4" customWidth="1"/>
    <col min="7678" max="7678" width="22.5" style="4" customWidth="1"/>
    <col min="7679" max="7679" width="25.5" style="4" customWidth="1"/>
    <col min="7680" max="7680" width="10" style="4" customWidth="1"/>
    <col min="7681" max="7681" width="15.33203125" style="4" customWidth="1"/>
    <col min="7682" max="7686" width="0" style="4" hidden="1" customWidth="1"/>
    <col min="7687" max="7687" width="13.83203125" style="4" customWidth="1"/>
    <col min="7688" max="7688" width="20.5" style="4" customWidth="1"/>
    <col min="7689" max="7928" width="11.5" style="4"/>
    <col min="7929" max="7929" width="14.5" style="4" customWidth="1"/>
    <col min="7930" max="7930" width="22.1640625" style="4" customWidth="1"/>
    <col min="7931" max="7931" width="16.83203125" style="4" customWidth="1"/>
    <col min="7932" max="7932" width="22.6640625" style="4" customWidth="1"/>
    <col min="7933" max="7933" width="20.33203125" style="4" customWidth="1"/>
    <col min="7934" max="7934" width="22.5" style="4" customWidth="1"/>
    <col min="7935" max="7935" width="25.5" style="4" customWidth="1"/>
    <col min="7936" max="7936" width="10" style="4" customWidth="1"/>
    <col min="7937" max="7937" width="15.33203125" style="4" customWidth="1"/>
    <col min="7938" max="7942" width="0" style="4" hidden="1" customWidth="1"/>
    <col min="7943" max="7943" width="13.83203125" style="4" customWidth="1"/>
    <col min="7944" max="7944" width="20.5" style="4" customWidth="1"/>
    <col min="7945" max="8184" width="11.5" style="4"/>
    <col min="8185" max="8185" width="14.5" style="4" customWidth="1"/>
    <col min="8186" max="8186" width="22.1640625" style="4" customWidth="1"/>
    <col min="8187" max="8187" width="16.83203125" style="4" customWidth="1"/>
    <col min="8188" max="8188" width="22.6640625" style="4" customWidth="1"/>
    <col min="8189" max="8189" width="20.33203125" style="4" customWidth="1"/>
    <col min="8190" max="8190" width="22.5" style="4" customWidth="1"/>
    <col min="8191" max="8191" width="25.5" style="4" customWidth="1"/>
    <col min="8192" max="8192" width="10" style="4" customWidth="1"/>
    <col min="8193" max="8193" width="15.33203125" style="4" customWidth="1"/>
    <col min="8194" max="8198" width="0" style="4" hidden="1" customWidth="1"/>
    <col min="8199" max="8199" width="13.83203125" style="4" customWidth="1"/>
    <col min="8200" max="8200" width="20.5" style="4" customWidth="1"/>
    <col min="8201" max="8440" width="11.5" style="4"/>
    <col min="8441" max="8441" width="14.5" style="4" customWidth="1"/>
    <col min="8442" max="8442" width="22.1640625" style="4" customWidth="1"/>
    <col min="8443" max="8443" width="16.83203125" style="4" customWidth="1"/>
    <col min="8444" max="8444" width="22.6640625" style="4" customWidth="1"/>
    <col min="8445" max="8445" width="20.33203125" style="4" customWidth="1"/>
    <col min="8446" max="8446" width="22.5" style="4" customWidth="1"/>
    <col min="8447" max="8447" width="25.5" style="4" customWidth="1"/>
    <col min="8448" max="8448" width="10" style="4" customWidth="1"/>
    <col min="8449" max="8449" width="15.33203125" style="4" customWidth="1"/>
    <col min="8450" max="8454" width="0" style="4" hidden="1" customWidth="1"/>
    <col min="8455" max="8455" width="13.83203125" style="4" customWidth="1"/>
    <col min="8456" max="8456" width="20.5" style="4" customWidth="1"/>
    <col min="8457" max="8696" width="11.5" style="4"/>
    <col min="8697" max="8697" width="14.5" style="4" customWidth="1"/>
    <col min="8698" max="8698" width="22.1640625" style="4" customWidth="1"/>
    <col min="8699" max="8699" width="16.83203125" style="4" customWidth="1"/>
    <col min="8700" max="8700" width="22.6640625" style="4" customWidth="1"/>
    <col min="8701" max="8701" width="20.33203125" style="4" customWidth="1"/>
    <col min="8702" max="8702" width="22.5" style="4" customWidth="1"/>
    <col min="8703" max="8703" width="25.5" style="4" customWidth="1"/>
    <col min="8704" max="8704" width="10" style="4" customWidth="1"/>
    <col min="8705" max="8705" width="15.33203125" style="4" customWidth="1"/>
    <col min="8706" max="8710" width="0" style="4" hidden="1" customWidth="1"/>
    <col min="8711" max="8711" width="13.83203125" style="4" customWidth="1"/>
    <col min="8712" max="8712" width="20.5" style="4" customWidth="1"/>
    <col min="8713" max="8952" width="11.5" style="4"/>
    <col min="8953" max="8953" width="14.5" style="4" customWidth="1"/>
    <col min="8954" max="8954" width="22.1640625" style="4" customWidth="1"/>
    <col min="8955" max="8955" width="16.83203125" style="4" customWidth="1"/>
    <col min="8956" max="8956" width="22.6640625" style="4" customWidth="1"/>
    <col min="8957" max="8957" width="20.33203125" style="4" customWidth="1"/>
    <col min="8958" max="8958" width="22.5" style="4" customWidth="1"/>
    <col min="8959" max="8959" width="25.5" style="4" customWidth="1"/>
    <col min="8960" max="8960" width="10" style="4" customWidth="1"/>
    <col min="8961" max="8961" width="15.33203125" style="4" customWidth="1"/>
    <col min="8962" max="8966" width="0" style="4" hidden="1" customWidth="1"/>
    <col min="8967" max="8967" width="13.83203125" style="4" customWidth="1"/>
    <col min="8968" max="8968" width="20.5" style="4" customWidth="1"/>
    <col min="8969" max="9208" width="11.5" style="4"/>
    <col min="9209" max="9209" width="14.5" style="4" customWidth="1"/>
    <col min="9210" max="9210" width="22.1640625" style="4" customWidth="1"/>
    <col min="9211" max="9211" width="16.83203125" style="4" customWidth="1"/>
    <col min="9212" max="9212" width="22.6640625" style="4" customWidth="1"/>
    <col min="9213" max="9213" width="20.33203125" style="4" customWidth="1"/>
    <col min="9214" max="9214" width="22.5" style="4" customWidth="1"/>
    <col min="9215" max="9215" width="25.5" style="4" customWidth="1"/>
    <col min="9216" max="9216" width="10" style="4" customWidth="1"/>
    <col min="9217" max="9217" width="15.33203125" style="4" customWidth="1"/>
    <col min="9218" max="9222" width="0" style="4" hidden="1" customWidth="1"/>
    <col min="9223" max="9223" width="13.83203125" style="4" customWidth="1"/>
    <col min="9224" max="9224" width="20.5" style="4" customWidth="1"/>
    <col min="9225" max="9464" width="11.5" style="4"/>
    <col min="9465" max="9465" width="14.5" style="4" customWidth="1"/>
    <col min="9466" max="9466" width="22.1640625" style="4" customWidth="1"/>
    <col min="9467" max="9467" width="16.83203125" style="4" customWidth="1"/>
    <col min="9468" max="9468" width="22.6640625" style="4" customWidth="1"/>
    <col min="9469" max="9469" width="20.33203125" style="4" customWidth="1"/>
    <col min="9470" max="9470" width="22.5" style="4" customWidth="1"/>
    <col min="9471" max="9471" width="25.5" style="4" customWidth="1"/>
    <col min="9472" max="9472" width="10" style="4" customWidth="1"/>
    <col min="9473" max="9473" width="15.33203125" style="4" customWidth="1"/>
    <col min="9474" max="9478" width="0" style="4" hidden="1" customWidth="1"/>
    <col min="9479" max="9479" width="13.83203125" style="4" customWidth="1"/>
    <col min="9480" max="9480" width="20.5" style="4" customWidth="1"/>
    <col min="9481" max="9720" width="11.5" style="4"/>
    <col min="9721" max="9721" width="14.5" style="4" customWidth="1"/>
    <col min="9722" max="9722" width="22.1640625" style="4" customWidth="1"/>
    <col min="9723" max="9723" width="16.83203125" style="4" customWidth="1"/>
    <col min="9724" max="9724" width="22.6640625" style="4" customWidth="1"/>
    <col min="9725" max="9725" width="20.33203125" style="4" customWidth="1"/>
    <col min="9726" max="9726" width="22.5" style="4" customWidth="1"/>
    <col min="9727" max="9727" width="25.5" style="4" customWidth="1"/>
    <col min="9728" max="9728" width="10" style="4" customWidth="1"/>
    <col min="9729" max="9729" width="15.33203125" style="4" customWidth="1"/>
    <col min="9730" max="9734" width="0" style="4" hidden="1" customWidth="1"/>
    <col min="9735" max="9735" width="13.83203125" style="4" customWidth="1"/>
    <col min="9736" max="9736" width="20.5" style="4" customWidth="1"/>
    <col min="9737" max="9976" width="11.5" style="4"/>
    <col min="9977" max="9977" width="14.5" style="4" customWidth="1"/>
    <col min="9978" max="9978" width="22.1640625" style="4" customWidth="1"/>
    <col min="9979" max="9979" width="16.83203125" style="4" customWidth="1"/>
    <col min="9980" max="9980" width="22.6640625" style="4" customWidth="1"/>
    <col min="9981" max="9981" width="20.33203125" style="4" customWidth="1"/>
    <col min="9982" max="9982" width="22.5" style="4" customWidth="1"/>
    <col min="9983" max="9983" width="25.5" style="4" customWidth="1"/>
    <col min="9984" max="9984" width="10" style="4" customWidth="1"/>
    <col min="9985" max="9985" width="15.33203125" style="4" customWidth="1"/>
    <col min="9986" max="9990" width="0" style="4" hidden="1" customWidth="1"/>
    <col min="9991" max="9991" width="13.83203125" style="4" customWidth="1"/>
    <col min="9992" max="9992" width="20.5" style="4" customWidth="1"/>
    <col min="9993" max="10232" width="11.5" style="4"/>
    <col min="10233" max="10233" width="14.5" style="4" customWidth="1"/>
    <col min="10234" max="10234" width="22.1640625" style="4" customWidth="1"/>
    <col min="10235" max="10235" width="16.83203125" style="4" customWidth="1"/>
    <col min="10236" max="10236" width="22.6640625" style="4" customWidth="1"/>
    <col min="10237" max="10237" width="20.33203125" style="4" customWidth="1"/>
    <col min="10238" max="10238" width="22.5" style="4" customWidth="1"/>
    <col min="10239" max="10239" width="25.5" style="4" customWidth="1"/>
    <col min="10240" max="10240" width="10" style="4" customWidth="1"/>
    <col min="10241" max="10241" width="15.33203125" style="4" customWidth="1"/>
    <col min="10242" max="10246" width="0" style="4" hidden="1" customWidth="1"/>
    <col min="10247" max="10247" width="13.83203125" style="4" customWidth="1"/>
    <col min="10248" max="10248" width="20.5" style="4" customWidth="1"/>
    <col min="10249" max="10488" width="11.5" style="4"/>
    <col min="10489" max="10489" width="14.5" style="4" customWidth="1"/>
    <col min="10490" max="10490" width="22.1640625" style="4" customWidth="1"/>
    <col min="10491" max="10491" width="16.83203125" style="4" customWidth="1"/>
    <col min="10492" max="10492" width="22.6640625" style="4" customWidth="1"/>
    <col min="10493" max="10493" width="20.33203125" style="4" customWidth="1"/>
    <col min="10494" max="10494" width="22.5" style="4" customWidth="1"/>
    <col min="10495" max="10495" width="25.5" style="4" customWidth="1"/>
    <col min="10496" max="10496" width="10" style="4" customWidth="1"/>
    <col min="10497" max="10497" width="15.33203125" style="4" customWidth="1"/>
    <col min="10498" max="10502" width="0" style="4" hidden="1" customWidth="1"/>
    <col min="10503" max="10503" width="13.83203125" style="4" customWidth="1"/>
    <col min="10504" max="10504" width="20.5" style="4" customWidth="1"/>
    <col min="10505" max="10744" width="11.5" style="4"/>
    <col min="10745" max="10745" width="14.5" style="4" customWidth="1"/>
    <col min="10746" max="10746" width="22.1640625" style="4" customWidth="1"/>
    <col min="10747" max="10747" width="16.83203125" style="4" customWidth="1"/>
    <col min="10748" max="10748" width="22.6640625" style="4" customWidth="1"/>
    <col min="10749" max="10749" width="20.33203125" style="4" customWidth="1"/>
    <col min="10750" max="10750" width="22.5" style="4" customWidth="1"/>
    <col min="10751" max="10751" width="25.5" style="4" customWidth="1"/>
    <col min="10752" max="10752" width="10" style="4" customWidth="1"/>
    <col min="10753" max="10753" width="15.33203125" style="4" customWidth="1"/>
    <col min="10754" max="10758" width="0" style="4" hidden="1" customWidth="1"/>
    <col min="10759" max="10759" width="13.83203125" style="4" customWidth="1"/>
    <col min="10760" max="10760" width="20.5" style="4" customWidth="1"/>
    <col min="10761" max="11000" width="11.5" style="4"/>
    <col min="11001" max="11001" width="14.5" style="4" customWidth="1"/>
    <col min="11002" max="11002" width="22.1640625" style="4" customWidth="1"/>
    <col min="11003" max="11003" width="16.83203125" style="4" customWidth="1"/>
    <col min="11004" max="11004" width="22.6640625" style="4" customWidth="1"/>
    <col min="11005" max="11005" width="20.33203125" style="4" customWidth="1"/>
    <col min="11006" max="11006" width="22.5" style="4" customWidth="1"/>
    <col min="11007" max="11007" width="25.5" style="4" customWidth="1"/>
    <col min="11008" max="11008" width="10" style="4" customWidth="1"/>
    <col min="11009" max="11009" width="15.33203125" style="4" customWidth="1"/>
    <col min="11010" max="11014" width="0" style="4" hidden="1" customWidth="1"/>
    <col min="11015" max="11015" width="13.83203125" style="4" customWidth="1"/>
    <col min="11016" max="11016" width="20.5" style="4" customWidth="1"/>
    <col min="11017" max="11256" width="11.5" style="4"/>
    <col min="11257" max="11257" width="14.5" style="4" customWidth="1"/>
    <col min="11258" max="11258" width="22.1640625" style="4" customWidth="1"/>
    <col min="11259" max="11259" width="16.83203125" style="4" customWidth="1"/>
    <col min="11260" max="11260" width="22.6640625" style="4" customWidth="1"/>
    <col min="11261" max="11261" width="20.33203125" style="4" customWidth="1"/>
    <col min="11262" max="11262" width="22.5" style="4" customWidth="1"/>
    <col min="11263" max="11263" width="25.5" style="4" customWidth="1"/>
    <col min="11264" max="11264" width="10" style="4" customWidth="1"/>
    <col min="11265" max="11265" width="15.33203125" style="4" customWidth="1"/>
    <col min="11266" max="11270" width="0" style="4" hidden="1" customWidth="1"/>
    <col min="11271" max="11271" width="13.83203125" style="4" customWidth="1"/>
    <col min="11272" max="11272" width="20.5" style="4" customWidth="1"/>
    <col min="11273" max="11512" width="11.5" style="4"/>
    <col min="11513" max="11513" width="14.5" style="4" customWidth="1"/>
    <col min="11514" max="11514" width="22.1640625" style="4" customWidth="1"/>
    <col min="11515" max="11515" width="16.83203125" style="4" customWidth="1"/>
    <col min="11516" max="11516" width="22.6640625" style="4" customWidth="1"/>
    <col min="11517" max="11517" width="20.33203125" style="4" customWidth="1"/>
    <col min="11518" max="11518" width="22.5" style="4" customWidth="1"/>
    <col min="11519" max="11519" width="25.5" style="4" customWidth="1"/>
    <col min="11520" max="11520" width="10" style="4" customWidth="1"/>
    <col min="11521" max="11521" width="15.33203125" style="4" customWidth="1"/>
    <col min="11522" max="11526" width="0" style="4" hidden="1" customWidth="1"/>
    <col min="11527" max="11527" width="13.83203125" style="4" customWidth="1"/>
    <col min="11528" max="11528" width="20.5" style="4" customWidth="1"/>
    <col min="11529" max="11768" width="11.5" style="4"/>
    <col min="11769" max="11769" width="14.5" style="4" customWidth="1"/>
    <col min="11770" max="11770" width="22.1640625" style="4" customWidth="1"/>
    <col min="11771" max="11771" width="16.83203125" style="4" customWidth="1"/>
    <col min="11772" max="11772" width="22.6640625" style="4" customWidth="1"/>
    <col min="11773" max="11773" width="20.33203125" style="4" customWidth="1"/>
    <col min="11774" max="11774" width="22.5" style="4" customWidth="1"/>
    <col min="11775" max="11775" width="25.5" style="4" customWidth="1"/>
    <col min="11776" max="11776" width="10" style="4" customWidth="1"/>
    <col min="11777" max="11777" width="15.33203125" style="4" customWidth="1"/>
    <col min="11778" max="11782" width="0" style="4" hidden="1" customWidth="1"/>
    <col min="11783" max="11783" width="13.83203125" style="4" customWidth="1"/>
    <col min="11784" max="11784" width="20.5" style="4" customWidth="1"/>
    <col min="11785" max="12024" width="11.5" style="4"/>
    <col min="12025" max="12025" width="14.5" style="4" customWidth="1"/>
    <col min="12026" max="12026" width="22.1640625" style="4" customWidth="1"/>
    <col min="12027" max="12027" width="16.83203125" style="4" customWidth="1"/>
    <col min="12028" max="12028" width="22.6640625" style="4" customWidth="1"/>
    <col min="12029" max="12029" width="20.33203125" style="4" customWidth="1"/>
    <col min="12030" max="12030" width="22.5" style="4" customWidth="1"/>
    <col min="12031" max="12031" width="25.5" style="4" customWidth="1"/>
    <col min="12032" max="12032" width="10" style="4" customWidth="1"/>
    <col min="12033" max="12033" width="15.33203125" style="4" customWidth="1"/>
    <col min="12034" max="12038" width="0" style="4" hidden="1" customWidth="1"/>
    <col min="12039" max="12039" width="13.83203125" style="4" customWidth="1"/>
    <col min="12040" max="12040" width="20.5" style="4" customWidth="1"/>
    <col min="12041" max="12280" width="11.5" style="4"/>
    <col min="12281" max="12281" width="14.5" style="4" customWidth="1"/>
    <col min="12282" max="12282" width="22.1640625" style="4" customWidth="1"/>
    <col min="12283" max="12283" width="16.83203125" style="4" customWidth="1"/>
    <col min="12284" max="12284" width="22.6640625" style="4" customWidth="1"/>
    <col min="12285" max="12285" width="20.33203125" style="4" customWidth="1"/>
    <col min="12286" max="12286" width="22.5" style="4" customWidth="1"/>
    <col min="12287" max="12287" width="25.5" style="4" customWidth="1"/>
    <col min="12288" max="12288" width="10" style="4" customWidth="1"/>
    <col min="12289" max="12289" width="15.33203125" style="4" customWidth="1"/>
    <col min="12290" max="12294" width="0" style="4" hidden="1" customWidth="1"/>
    <col min="12295" max="12295" width="13.83203125" style="4" customWidth="1"/>
    <col min="12296" max="12296" width="20.5" style="4" customWidth="1"/>
    <col min="12297" max="12536" width="11.5" style="4"/>
    <col min="12537" max="12537" width="14.5" style="4" customWidth="1"/>
    <col min="12538" max="12538" width="22.1640625" style="4" customWidth="1"/>
    <col min="12539" max="12539" width="16.83203125" style="4" customWidth="1"/>
    <col min="12540" max="12540" width="22.6640625" style="4" customWidth="1"/>
    <col min="12541" max="12541" width="20.33203125" style="4" customWidth="1"/>
    <col min="12542" max="12542" width="22.5" style="4" customWidth="1"/>
    <col min="12543" max="12543" width="25.5" style="4" customWidth="1"/>
    <col min="12544" max="12544" width="10" style="4" customWidth="1"/>
    <col min="12545" max="12545" width="15.33203125" style="4" customWidth="1"/>
    <col min="12546" max="12550" width="0" style="4" hidden="1" customWidth="1"/>
    <col min="12551" max="12551" width="13.83203125" style="4" customWidth="1"/>
    <col min="12552" max="12552" width="20.5" style="4" customWidth="1"/>
    <col min="12553" max="12792" width="11.5" style="4"/>
    <col min="12793" max="12793" width="14.5" style="4" customWidth="1"/>
    <col min="12794" max="12794" width="22.1640625" style="4" customWidth="1"/>
    <col min="12795" max="12795" width="16.83203125" style="4" customWidth="1"/>
    <col min="12796" max="12796" width="22.6640625" style="4" customWidth="1"/>
    <col min="12797" max="12797" width="20.33203125" style="4" customWidth="1"/>
    <col min="12798" max="12798" width="22.5" style="4" customWidth="1"/>
    <col min="12799" max="12799" width="25.5" style="4" customWidth="1"/>
    <col min="12800" max="12800" width="10" style="4" customWidth="1"/>
    <col min="12801" max="12801" width="15.33203125" style="4" customWidth="1"/>
    <col min="12802" max="12806" width="0" style="4" hidden="1" customWidth="1"/>
    <col min="12807" max="12807" width="13.83203125" style="4" customWidth="1"/>
    <col min="12808" max="12808" width="20.5" style="4" customWidth="1"/>
    <col min="12809" max="13048" width="11.5" style="4"/>
    <col min="13049" max="13049" width="14.5" style="4" customWidth="1"/>
    <col min="13050" max="13050" width="22.1640625" style="4" customWidth="1"/>
    <col min="13051" max="13051" width="16.83203125" style="4" customWidth="1"/>
    <col min="13052" max="13052" width="22.6640625" style="4" customWidth="1"/>
    <col min="13053" max="13053" width="20.33203125" style="4" customWidth="1"/>
    <col min="13054" max="13054" width="22.5" style="4" customWidth="1"/>
    <col min="13055" max="13055" width="25.5" style="4" customWidth="1"/>
    <col min="13056" max="13056" width="10" style="4" customWidth="1"/>
    <col min="13057" max="13057" width="15.33203125" style="4" customWidth="1"/>
    <col min="13058" max="13062" width="0" style="4" hidden="1" customWidth="1"/>
    <col min="13063" max="13063" width="13.83203125" style="4" customWidth="1"/>
    <col min="13064" max="13064" width="20.5" style="4" customWidth="1"/>
    <col min="13065" max="13304" width="11.5" style="4"/>
    <col min="13305" max="13305" width="14.5" style="4" customWidth="1"/>
    <col min="13306" max="13306" width="22.1640625" style="4" customWidth="1"/>
    <col min="13307" max="13307" width="16.83203125" style="4" customWidth="1"/>
    <col min="13308" max="13308" width="22.6640625" style="4" customWidth="1"/>
    <col min="13309" max="13309" width="20.33203125" style="4" customWidth="1"/>
    <col min="13310" max="13310" width="22.5" style="4" customWidth="1"/>
    <col min="13311" max="13311" width="25.5" style="4" customWidth="1"/>
    <col min="13312" max="13312" width="10" style="4" customWidth="1"/>
    <col min="13313" max="13313" width="15.33203125" style="4" customWidth="1"/>
    <col min="13314" max="13318" width="0" style="4" hidden="1" customWidth="1"/>
    <col min="13319" max="13319" width="13.83203125" style="4" customWidth="1"/>
    <col min="13320" max="13320" width="20.5" style="4" customWidth="1"/>
    <col min="13321" max="13560" width="11.5" style="4"/>
    <col min="13561" max="13561" width="14.5" style="4" customWidth="1"/>
    <col min="13562" max="13562" width="22.1640625" style="4" customWidth="1"/>
    <col min="13563" max="13563" width="16.83203125" style="4" customWidth="1"/>
    <col min="13564" max="13564" width="22.6640625" style="4" customWidth="1"/>
    <col min="13565" max="13565" width="20.33203125" style="4" customWidth="1"/>
    <col min="13566" max="13566" width="22.5" style="4" customWidth="1"/>
    <col min="13567" max="13567" width="25.5" style="4" customWidth="1"/>
    <col min="13568" max="13568" width="10" style="4" customWidth="1"/>
    <col min="13569" max="13569" width="15.33203125" style="4" customWidth="1"/>
    <col min="13570" max="13574" width="0" style="4" hidden="1" customWidth="1"/>
    <col min="13575" max="13575" width="13.83203125" style="4" customWidth="1"/>
    <col min="13576" max="13576" width="20.5" style="4" customWidth="1"/>
    <col min="13577" max="13816" width="11.5" style="4"/>
    <col min="13817" max="13817" width="14.5" style="4" customWidth="1"/>
    <col min="13818" max="13818" width="22.1640625" style="4" customWidth="1"/>
    <col min="13819" max="13819" width="16.83203125" style="4" customWidth="1"/>
    <col min="13820" max="13820" width="22.6640625" style="4" customWidth="1"/>
    <col min="13821" max="13821" width="20.33203125" style="4" customWidth="1"/>
    <col min="13822" max="13822" width="22.5" style="4" customWidth="1"/>
    <col min="13823" max="13823" width="25.5" style="4" customWidth="1"/>
    <col min="13824" max="13824" width="10" style="4" customWidth="1"/>
    <col min="13825" max="13825" width="15.33203125" style="4" customWidth="1"/>
    <col min="13826" max="13830" width="0" style="4" hidden="1" customWidth="1"/>
    <col min="13831" max="13831" width="13.83203125" style="4" customWidth="1"/>
    <col min="13832" max="13832" width="20.5" style="4" customWidth="1"/>
    <col min="13833" max="14072" width="11.5" style="4"/>
    <col min="14073" max="14073" width="14.5" style="4" customWidth="1"/>
    <col min="14074" max="14074" width="22.1640625" style="4" customWidth="1"/>
    <col min="14075" max="14075" width="16.83203125" style="4" customWidth="1"/>
    <col min="14076" max="14076" width="22.6640625" style="4" customWidth="1"/>
    <col min="14077" max="14077" width="20.33203125" style="4" customWidth="1"/>
    <col min="14078" max="14078" width="22.5" style="4" customWidth="1"/>
    <col min="14079" max="14079" width="25.5" style="4" customWidth="1"/>
    <col min="14080" max="14080" width="10" style="4" customWidth="1"/>
    <col min="14081" max="14081" width="15.33203125" style="4" customWidth="1"/>
    <col min="14082" max="14086" width="0" style="4" hidden="1" customWidth="1"/>
    <col min="14087" max="14087" width="13.83203125" style="4" customWidth="1"/>
    <col min="14088" max="14088" width="20.5" style="4" customWidth="1"/>
    <col min="14089" max="14328" width="11.5" style="4"/>
    <col min="14329" max="14329" width="14.5" style="4" customWidth="1"/>
    <col min="14330" max="14330" width="22.1640625" style="4" customWidth="1"/>
    <col min="14331" max="14331" width="16.83203125" style="4" customWidth="1"/>
    <col min="14332" max="14332" width="22.6640625" style="4" customWidth="1"/>
    <col min="14333" max="14333" width="20.33203125" style="4" customWidth="1"/>
    <col min="14334" max="14334" width="22.5" style="4" customWidth="1"/>
    <col min="14335" max="14335" width="25.5" style="4" customWidth="1"/>
    <col min="14336" max="14336" width="10" style="4" customWidth="1"/>
    <col min="14337" max="14337" width="15.33203125" style="4" customWidth="1"/>
    <col min="14338" max="14342" width="0" style="4" hidden="1" customWidth="1"/>
    <col min="14343" max="14343" width="13.83203125" style="4" customWidth="1"/>
    <col min="14344" max="14344" width="20.5" style="4" customWidth="1"/>
    <col min="14345" max="14584" width="11.5" style="4"/>
    <col min="14585" max="14585" width="14.5" style="4" customWidth="1"/>
    <col min="14586" max="14586" width="22.1640625" style="4" customWidth="1"/>
    <col min="14587" max="14587" width="16.83203125" style="4" customWidth="1"/>
    <col min="14588" max="14588" width="22.6640625" style="4" customWidth="1"/>
    <col min="14589" max="14589" width="20.33203125" style="4" customWidth="1"/>
    <col min="14590" max="14590" width="22.5" style="4" customWidth="1"/>
    <col min="14591" max="14591" width="25.5" style="4" customWidth="1"/>
    <col min="14592" max="14592" width="10" style="4" customWidth="1"/>
    <col min="14593" max="14593" width="15.33203125" style="4" customWidth="1"/>
    <col min="14594" max="14598" width="0" style="4" hidden="1" customWidth="1"/>
    <col min="14599" max="14599" width="13.83203125" style="4" customWidth="1"/>
    <col min="14600" max="14600" width="20.5" style="4" customWidth="1"/>
    <col min="14601" max="14840" width="11.5" style="4"/>
    <col min="14841" max="14841" width="14.5" style="4" customWidth="1"/>
    <col min="14842" max="14842" width="22.1640625" style="4" customWidth="1"/>
    <col min="14843" max="14843" width="16.83203125" style="4" customWidth="1"/>
    <col min="14844" max="14844" width="22.6640625" style="4" customWidth="1"/>
    <col min="14845" max="14845" width="20.33203125" style="4" customWidth="1"/>
    <col min="14846" max="14846" width="22.5" style="4" customWidth="1"/>
    <col min="14847" max="14847" width="25.5" style="4" customWidth="1"/>
    <col min="14848" max="14848" width="10" style="4" customWidth="1"/>
    <col min="14849" max="14849" width="15.33203125" style="4" customWidth="1"/>
    <col min="14850" max="14854" width="0" style="4" hidden="1" customWidth="1"/>
    <col min="14855" max="14855" width="13.83203125" style="4" customWidth="1"/>
    <col min="14856" max="14856" width="20.5" style="4" customWidth="1"/>
    <col min="14857" max="15096" width="11.5" style="4"/>
    <col min="15097" max="15097" width="14.5" style="4" customWidth="1"/>
    <col min="15098" max="15098" width="22.1640625" style="4" customWidth="1"/>
    <col min="15099" max="15099" width="16.83203125" style="4" customWidth="1"/>
    <col min="15100" max="15100" width="22.6640625" style="4" customWidth="1"/>
    <col min="15101" max="15101" width="20.33203125" style="4" customWidth="1"/>
    <col min="15102" max="15102" width="22.5" style="4" customWidth="1"/>
    <col min="15103" max="15103" width="25.5" style="4" customWidth="1"/>
    <col min="15104" max="15104" width="10" style="4" customWidth="1"/>
    <col min="15105" max="15105" width="15.33203125" style="4" customWidth="1"/>
    <col min="15106" max="15110" width="0" style="4" hidden="1" customWidth="1"/>
    <col min="15111" max="15111" width="13.83203125" style="4" customWidth="1"/>
    <col min="15112" max="15112" width="20.5" style="4" customWidth="1"/>
    <col min="15113" max="15352" width="11.5" style="4"/>
    <col min="15353" max="15353" width="14.5" style="4" customWidth="1"/>
    <col min="15354" max="15354" width="22.1640625" style="4" customWidth="1"/>
    <col min="15355" max="15355" width="16.83203125" style="4" customWidth="1"/>
    <col min="15356" max="15356" width="22.6640625" style="4" customWidth="1"/>
    <col min="15357" max="15357" width="20.33203125" style="4" customWidth="1"/>
    <col min="15358" max="15358" width="22.5" style="4" customWidth="1"/>
    <col min="15359" max="15359" width="25.5" style="4" customWidth="1"/>
    <col min="15360" max="15360" width="10" style="4" customWidth="1"/>
    <col min="15361" max="15361" width="15.33203125" style="4" customWidth="1"/>
    <col min="15362" max="15366" width="0" style="4" hidden="1" customWidth="1"/>
    <col min="15367" max="15367" width="13.83203125" style="4" customWidth="1"/>
    <col min="15368" max="15368" width="20.5" style="4" customWidth="1"/>
    <col min="15369" max="15608" width="11.5" style="4"/>
    <col min="15609" max="15609" width="14.5" style="4" customWidth="1"/>
    <col min="15610" max="15610" width="22.1640625" style="4" customWidth="1"/>
    <col min="15611" max="15611" width="16.83203125" style="4" customWidth="1"/>
    <col min="15612" max="15612" width="22.6640625" style="4" customWidth="1"/>
    <col min="15613" max="15613" width="20.33203125" style="4" customWidth="1"/>
    <col min="15614" max="15614" width="22.5" style="4" customWidth="1"/>
    <col min="15615" max="15615" width="25.5" style="4" customWidth="1"/>
    <col min="15616" max="15616" width="10" style="4" customWidth="1"/>
    <col min="15617" max="15617" width="15.33203125" style="4" customWidth="1"/>
    <col min="15618" max="15622" width="0" style="4" hidden="1" customWidth="1"/>
    <col min="15623" max="15623" width="13.83203125" style="4" customWidth="1"/>
    <col min="15624" max="15624" width="20.5" style="4" customWidth="1"/>
    <col min="15625" max="15864" width="11.5" style="4"/>
    <col min="15865" max="15865" width="14.5" style="4" customWidth="1"/>
    <col min="15866" max="15866" width="22.1640625" style="4" customWidth="1"/>
    <col min="15867" max="15867" width="16.83203125" style="4" customWidth="1"/>
    <col min="15868" max="15868" width="22.6640625" style="4" customWidth="1"/>
    <col min="15869" max="15869" width="20.33203125" style="4" customWidth="1"/>
    <col min="15870" max="15870" width="22.5" style="4" customWidth="1"/>
    <col min="15871" max="15871" width="25.5" style="4" customWidth="1"/>
    <col min="15872" max="15872" width="10" style="4" customWidth="1"/>
    <col min="15873" max="15873" width="15.33203125" style="4" customWidth="1"/>
    <col min="15874" max="15878" width="0" style="4" hidden="1" customWidth="1"/>
    <col min="15879" max="15879" width="13.83203125" style="4" customWidth="1"/>
    <col min="15880" max="15880" width="20.5" style="4" customWidth="1"/>
    <col min="15881" max="16120" width="11.5" style="4"/>
    <col min="16121" max="16121" width="14.5" style="4" customWidth="1"/>
    <col min="16122" max="16122" width="22.1640625" style="4" customWidth="1"/>
    <col min="16123" max="16123" width="16.83203125" style="4" customWidth="1"/>
    <col min="16124" max="16124" width="22.6640625" style="4" customWidth="1"/>
    <col min="16125" max="16125" width="20.33203125" style="4" customWidth="1"/>
    <col min="16126" max="16126" width="22.5" style="4" customWidth="1"/>
    <col min="16127" max="16127" width="25.5" style="4" customWidth="1"/>
    <col min="16128" max="16128" width="10" style="4" customWidth="1"/>
    <col min="16129" max="16129" width="15.33203125" style="4" customWidth="1"/>
    <col min="16130" max="16134" width="0" style="4" hidden="1" customWidth="1"/>
    <col min="16135" max="16135" width="13.83203125" style="4" customWidth="1"/>
    <col min="16136" max="16136" width="20.5" style="4" customWidth="1"/>
    <col min="16137" max="16383" width="11.5" style="4"/>
    <col min="16384" max="16384" width="11.5" style="4" customWidth="1"/>
  </cols>
  <sheetData>
    <row r="1" spans="1:15" s="1" customFormat="1" ht="21.75" customHeight="1" x14ac:dyDescent="0.2">
      <c r="A1" s="455"/>
      <c r="B1" s="468"/>
      <c r="C1" s="469"/>
      <c r="D1" s="491" t="s">
        <v>67</v>
      </c>
      <c r="E1" s="492"/>
      <c r="F1" s="492"/>
      <c r="G1" s="492"/>
      <c r="H1" s="492"/>
      <c r="I1" s="492"/>
      <c r="J1" s="492"/>
      <c r="K1" s="492"/>
      <c r="L1" s="492"/>
      <c r="M1" s="493"/>
      <c r="N1" s="545" t="s">
        <v>0</v>
      </c>
      <c r="O1" s="546"/>
    </row>
    <row r="2" spans="1:15" s="1" customFormat="1" ht="21.75" customHeight="1" x14ac:dyDescent="0.2">
      <c r="A2" s="455"/>
      <c r="B2" s="470"/>
      <c r="C2" s="471"/>
      <c r="D2" s="494"/>
      <c r="E2" s="495"/>
      <c r="F2" s="495"/>
      <c r="G2" s="495"/>
      <c r="H2" s="495"/>
      <c r="I2" s="495"/>
      <c r="J2" s="495"/>
      <c r="K2" s="495"/>
      <c r="L2" s="495"/>
      <c r="M2" s="496"/>
      <c r="N2" s="547" t="s">
        <v>727</v>
      </c>
      <c r="O2" s="548"/>
    </row>
    <row r="3" spans="1:15" s="1" customFormat="1" ht="21.75" customHeight="1" x14ac:dyDescent="0.2">
      <c r="A3" s="455"/>
      <c r="B3" s="470"/>
      <c r="C3" s="471"/>
      <c r="D3" s="494"/>
      <c r="E3" s="495"/>
      <c r="F3" s="495"/>
      <c r="G3" s="495"/>
      <c r="H3" s="495"/>
      <c r="I3" s="495"/>
      <c r="J3" s="495"/>
      <c r="K3" s="495"/>
      <c r="L3" s="495"/>
      <c r="M3" s="496"/>
      <c r="N3" s="547" t="s">
        <v>102</v>
      </c>
      <c r="O3" s="548"/>
    </row>
    <row r="4" spans="1:15" s="1" customFormat="1" ht="21.75" customHeight="1" thickBot="1" x14ac:dyDescent="0.25">
      <c r="A4" s="455"/>
      <c r="B4" s="472"/>
      <c r="C4" s="473"/>
      <c r="D4" s="497"/>
      <c r="E4" s="498"/>
      <c r="F4" s="498"/>
      <c r="G4" s="498"/>
      <c r="H4" s="498"/>
      <c r="I4" s="498"/>
      <c r="J4" s="498"/>
      <c r="K4" s="498"/>
      <c r="L4" s="498"/>
      <c r="M4" s="499"/>
      <c r="N4" s="555" t="s">
        <v>1</v>
      </c>
      <c r="O4" s="556"/>
    </row>
    <row r="5" spans="1:15" s="1" customFormat="1" ht="12.75" customHeight="1" thickBot="1" x14ac:dyDescent="0.25">
      <c r="A5" s="455"/>
      <c r="B5" s="456"/>
      <c r="C5" s="456"/>
      <c r="D5" s="456"/>
      <c r="E5" s="456"/>
      <c r="F5" s="456"/>
      <c r="G5" s="456"/>
      <c r="H5" s="456"/>
      <c r="I5" s="456"/>
      <c r="J5" s="456"/>
      <c r="K5" s="456"/>
      <c r="L5" s="456"/>
      <c r="M5" s="456"/>
      <c r="N5" s="456"/>
      <c r="O5" s="456"/>
    </row>
    <row r="6" spans="1:15" s="1" customFormat="1" ht="17.25" customHeight="1" thickBot="1" x14ac:dyDescent="0.25">
      <c r="A6" s="455"/>
      <c r="B6" s="463" t="s">
        <v>690</v>
      </c>
      <c r="C6" s="464"/>
      <c r="D6" s="464"/>
      <c r="E6" s="464"/>
      <c r="F6" s="464"/>
      <c r="G6" s="464"/>
      <c r="H6" s="464"/>
      <c r="I6" s="464"/>
      <c r="J6" s="464"/>
      <c r="K6" s="464"/>
      <c r="L6" s="464"/>
      <c r="M6" s="464"/>
      <c r="N6" s="464"/>
      <c r="O6" s="465"/>
    </row>
    <row r="7" spans="1:15" s="1" customFormat="1" ht="32.25" customHeight="1" thickBot="1" x14ac:dyDescent="0.25">
      <c r="A7" s="455"/>
      <c r="B7" s="463" t="s">
        <v>222</v>
      </c>
      <c r="C7" s="464"/>
      <c r="D7" s="464"/>
      <c r="E7" s="464"/>
      <c r="F7" s="464"/>
      <c r="G7" s="464"/>
      <c r="H7" s="464"/>
      <c r="I7" s="464"/>
      <c r="J7" s="464"/>
      <c r="K7" s="464"/>
      <c r="L7" s="464"/>
      <c r="M7" s="464"/>
      <c r="N7" s="464"/>
      <c r="O7" s="465"/>
    </row>
    <row r="8" spans="1:15" s="2" customFormat="1" ht="32.25" customHeight="1" thickBot="1" x14ac:dyDescent="0.25">
      <c r="A8" s="455"/>
      <c r="B8" s="463" t="s">
        <v>689</v>
      </c>
      <c r="C8" s="464"/>
      <c r="D8" s="464"/>
      <c r="E8" s="464"/>
      <c r="F8" s="464"/>
      <c r="G8" s="464"/>
      <c r="H8" s="464"/>
      <c r="I8" s="464"/>
      <c r="J8" s="464"/>
      <c r="K8" s="464"/>
      <c r="L8" s="464"/>
      <c r="M8" s="464"/>
      <c r="N8" s="464"/>
      <c r="O8" s="465"/>
    </row>
    <row r="9" spans="1:15" s="1" customFormat="1" ht="15.75" customHeight="1" thickBot="1" x14ac:dyDescent="0.25">
      <c r="A9" s="455"/>
      <c r="B9" s="508"/>
      <c r="C9" s="508"/>
      <c r="D9" s="508"/>
      <c r="E9" s="508"/>
      <c r="F9" s="508"/>
      <c r="G9" s="508"/>
      <c r="H9" s="72"/>
      <c r="I9" s="72"/>
      <c r="J9" s="72"/>
      <c r="K9" s="72"/>
      <c r="L9" s="72"/>
    </row>
    <row r="10" spans="1:15" s="1" customFormat="1" ht="28.5" customHeight="1" thickBot="1" x14ac:dyDescent="0.25">
      <c r="A10" s="455"/>
      <c r="B10" s="458" t="s">
        <v>205</v>
      </c>
      <c r="C10" s="460" t="s">
        <v>3</v>
      </c>
      <c r="D10" s="460" t="s">
        <v>22</v>
      </c>
      <c r="E10" s="460" t="s">
        <v>4</v>
      </c>
      <c r="F10" s="460" t="s">
        <v>10</v>
      </c>
      <c r="G10" s="460" t="s">
        <v>312</v>
      </c>
      <c r="H10" s="299" t="s">
        <v>729</v>
      </c>
      <c r="I10" s="299" t="s">
        <v>729</v>
      </c>
      <c r="J10" s="299" t="s">
        <v>729</v>
      </c>
      <c r="K10" s="299" t="s">
        <v>729</v>
      </c>
      <c r="L10" s="487" t="s">
        <v>8</v>
      </c>
      <c r="M10" s="466" t="s">
        <v>9</v>
      </c>
      <c r="N10" s="510" t="s">
        <v>7</v>
      </c>
      <c r="O10" s="510" t="s">
        <v>521</v>
      </c>
    </row>
    <row r="11" spans="1:15" s="3" customFormat="1" ht="28.5" customHeight="1" thickBot="1" x14ac:dyDescent="0.25">
      <c r="A11" s="455"/>
      <c r="B11" s="459"/>
      <c r="C11" s="461"/>
      <c r="D11" s="461"/>
      <c r="E11" s="461"/>
      <c r="F11" s="461"/>
      <c r="G11" s="461"/>
      <c r="H11" s="300" t="s">
        <v>730</v>
      </c>
      <c r="I11" s="300" t="s">
        <v>748</v>
      </c>
      <c r="J11" s="300" t="s">
        <v>773</v>
      </c>
      <c r="K11" s="300" t="s">
        <v>785</v>
      </c>
      <c r="L11" s="522"/>
      <c r="M11" s="518"/>
      <c r="N11" s="511"/>
      <c r="O11" s="511"/>
    </row>
    <row r="12" spans="1:15" s="3" customFormat="1" ht="86" customHeight="1" x14ac:dyDescent="0.2">
      <c r="A12" s="455"/>
      <c r="B12" s="524" t="s">
        <v>245</v>
      </c>
      <c r="C12" s="549" t="s">
        <v>63</v>
      </c>
      <c r="D12" s="549" t="s">
        <v>632</v>
      </c>
      <c r="E12" s="210" t="s">
        <v>483</v>
      </c>
      <c r="F12" s="210" t="s">
        <v>381</v>
      </c>
      <c r="G12" s="275">
        <v>1</v>
      </c>
      <c r="H12" s="327">
        <v>1</v>
      </c>
      <c r="I12" s="327">
        <v>1</v>
      </c>
      <c r="J12" s="359">
        <v>1</v>
      </c>
      <c r="K12" s="359">
        <v>1</v>
      </c>
      <c r="L12" s="276">
        <v>44927</v>
      </c>
      <c r="M12" s="276">
        <v>45291</v>
      </c>
      <c r="N12" s="195" t="s">
        <v>68</v>
      </c>
      <c r="O12" s="203"/>
    </row>
    <row r="13" spans="1:15" s="7" customFormat="1" ht="199" customHeight="1" x14ac:dyDescent="0.2">
      <c r="A13" s="455"/>
      <c r="B13" s="525"/>
      <c r="C13" s="489"/>
      <c r="D13" s="489"/>
      <c r="E13" s="30" t="s">
        <v>542</v>
      </c>
      <c r="F13" s="328" t="s">
        <v>635</v>
      </c>
      <c r="G13" s="208">
        <v>0.95</v>
      </c>
      <c r="H13" s="208">
        <v>0.25</v>
      </c>
      <c r="I13" s="208">
        <v>0.5</v>
      </c>
      <c r="J13" s="373">
        <v>0.75</v>
      </c>
      <c r="K13" s="373">
        <v>1</v>
      </c>
      <c r="L13" s="278">
        <v>44927</v>
      </c>
      <c r="M13" s="278">
        <v>45291</v>
      </c>
      <c r="N13" s="65" t="s">
        <v>68</v>
      </c>
      <c r="O13" s="170"/>
    </row>
    <row r="14" spans="1:15" s="7" customFormat="1" ht="199" customHeight="1" x14ac:dyDescent="0.2">
      <c r="B14" s="525"/>
      <c r="C14" s="489"/>
      <c r="D14" s="489"/>
      <c r="E14" s="30" t="s">
        <v>636</v>
      </c>
      <c r="F14" s="30" t="s">
        <v>637</v>
      </c>
      <c r="G14" s="208">
        <v>1</v>
      </c>
      <c r="H14" s="208" t="s">
        <v>728</v>
      </c>
      <c r="I14" s="208" t="s">
        <v>728</v>
      </c>
      <c r="J14" s="359">
        <v>0.75</v>
      </c>
      <c r="K14" s="406">
        <v>0.85</v>
      </c>
      <c r="L14" s="278">
        <v>44927</v>
      </c>
      <c r="M14" s="278">
        <v>45291</v>
      </c>
      <c r="N14" s="65" t="s">
        <v>68</v>
      </c>
      <c r="O14" s="170"/>
    </row>
    <row r="15" spans="1:15" s="7" customFormat="1" ht="64.5" customHeight="1" x14ac:dyDescent="0.2">
      <c r="B15" s="525"/>
      <c r="C15" s="489"/>
      <c r="D15" s="489"/>
      <c r="E15" s="30" t="s">
        <v>488</v>
      </c>
      <c r="F15" s="30" t="s">
        <v>69</v>
      </c>
      <c r="G15" s="77">
        <v>4</v>
      </c>
      <c r="H15" s="208">
        <v>0.25</v>
      </c>
      <c r="I15" s="208">
        <v>0.25</v>
      </c>
      <c r="J15" s="359">
        <v>0.75</v>
      </c>
      <c r="K15" s="359">
        <v>1</v>
      </c>
      <c r="L15" s="278">
        <v>44927</v>
      </c>
      <c r="M15" s="278">
        <v>45291</v>
      </c>
      <c r="N15" s="65" t="s">
        <v>68</v>
      </c>
      <c r="O15" s="170"/>
    </row>
    <row r="16" spans="1:15" s="7" customFormat="1" ht="117" customHeight="1" x14ac:dyDescent="0.2">
      <c r="B16" s="525"/>
      <c r="C16" s="489"/>
      <c r="D16" s="219" t="s">
        <v>633</v>
      </c>
      <c r="E16" s="30" t="s">
        <v>711</v>
      </c>
      <c r="F16" s="30" t="s">
        <v>634</v>
      </c>
      <c r="G16" s="77">
        <v>1</v>
      </c>
      <c r="H16" s="39">
        <v>1</v>
      </c>
      <c r="I16" s="39">
        <v>1</v>
      </c>
      <c r="J16" s="406">
        <v>1</v>
      </c>
      <c r="K16" s="406">
        <v>1</v>
      </c>
      <c r="L16" s="278">
        <v>44927</v>
      </c>
      <c r="M16" s="278">
        <v>45291</v>
      </c>
      <c r="N16" s="65" t="s">
        <v>712</v>
      </c>
      <c r="O16" s="170" t="s">
        <v>739</v>
      </c>
    </row>
    <row r="17" spans="1:15" s="7" customFormat="1" ht="129.75" customHeight="1" x14ac:dyDescent="0.2">
      <c r="B17" s="525"/>
      <c r="C17" s="489"/>
      <c r="D17" s="489" t="s">
        <v>291</v>
      </c>
      <c r="E17" s="30" t="s">
        <v>713</v>
      </c>
      <c r="F17" s="584" t="s">
        <v>74</v>
      </c>
      <c r="G17" s="28">
        <v>4</v>
      </c>
      <c r="H17" s="149">
        <v>0.25</v>
      </c>
      <c r="I17" s="149">
        <v>0.25</v>
      </c>
      <c r="J17" s="150">
        <v>0.75</v>
      </c>
      <c r="K17" s="150">
        <v>1</v>
      </c>
      <c r="L17" s="278">
        <v>44927</v>
      </c>
      <c r="M17" s="278">
        <v>45291</v>
      </c>
      <c r="N17" s="65" t="s">
        <v>73</v>
      </c>
      <c r="O17" s="407" t="s">
        <v>777</v>
      </c>
    </row>
    <row r="18" spans="1:15" s="7" customFormat="1" ht="129.75" customHeight="1" x14ac:dyDescent="0.2">
      <c r="B18" s="525"/>
      <c r="C18" s="489"/>
      <c r="D18" s="489"/>
      <c r="E18" s="30" t="s">
        <v>715</v>
      </c>
      <c r="F18" s="584"/>
      <c r="G18" s="208">
        <v>0.95</v>
      </c>
      <c r="H18" s="149">
        <v>0.25</v>
      </c>
      <c r="I18" s="149">
        <v>0.5</v>
      </c>
      <c r="J18" s="150">
        <v>0.75</v>
      </c>
      <c r="K18" s="150">
        <v>1</v>
      </c>
      <c r="L18" s="278">
        <v>44927</v>
      </c>
      <c r="M18" s="278">
        <v>45291</v>
      </c>
      <c r="N18" s="65" t="s">
        <v>714</v>
      </c>
      <c r="O18" s="170"/>
    </row>
    <row r="19" spans="1:15" s="7" customFormat="1" ht="129.75" customHeight="1" x14ac:dyDescent="0.2">
      <c r="B19" s="525"/>
      <c r="C19" s="489"/>
      <c r="D19" s="489"/>
      <c r="E19" s="30" t="s">
        <v>716</v>
      </c>
      <c r="F19" s="584"/>
      <c r="G19" s="28">
        <v>1</v>
      </c>
      <c r="H19" s="150">
        <v>1</v>
      </c>
      <c r="I19" s="150">
        <v>1</v>
      </c>
      <c r="J19" s="337">
        <v>1</v>
      </c>
      <c r="K19" s="337">
        <v>1</v>
      </c>
      <c r="L19" s="278">
        <v>44927</v>
      </c>
      <c r="M19" s="278">
        <v>45291</v>
      </c>
      <c r="N19" s="65" t="s">
        <v>718</v>
      </c>
      <c r="O19" s="170"/>
    </row>
    <row r="20" spans="1:15" s="7" customFormat="1" ht="129.75" customHeight="1" x14ac:dyDescent="0.2">
      <c r="B20" s="525"/>
      <c r="C20" s="489"/>
      <c r="D20" s="489"/>
      <c r="E20" s="30" t="s">
        <v>717</v>
      </c>
      <c r="F20" s="584"/>
      <c r="G20" s="39">
        <v>1</v>
      </c>
      <c r="H20" s="208">
        <v>0.25</v>
      </c>
      <c r="I20" s="208">
        <v>0.5</v>
      </c>
      <c r="J20" s="150">
        <v>0.75</v>
      </c>
      <c r="K20" s="150">
        <v>1</v>
      </c>
      <c r="L20" s="278">
        <v>44927</v>
      </c>
      <c r="M20" s="278">
        <v>45291</v>
      </c>
      <c r="N20" s="65" t="s">
        <v>714</v>
      </c>
      <c r="O20" s="170" t="s">
        <v>740</v>
      </c>
    </row>
    <row r="21" spans="1:15" s="7" customFormat="1" ht="129.75" customHeight="1" x14ac:dyDescent="0.2">
      <c r="B21" s="525"/>
      <c r="C21" s="489"/>
      <c r="D21" s="489"/>
      <c r="E21" s="30" t="s">
        <v>719</v>
      </c>
      <c r="F21" s="584"/>
      <c r="G21" s="28">
        <v>1</v>
      </c>
      <c r="H21" s="208">
        <v>1</v>
      </c>
      <c r="I21" s="208">
        <v>1</v>
      </c>
      <c r="J21" s="188">
        <v>1</v>
      </c>
      <c r="K21" s="188">
        <v>1</v>
      </c>
      <c r="L21" s="278">
        <v>44927</v>
      </c>
      <c r="M21" s="278">
        <v>45291</v>
      </c>
      <c r="N21" s="65" t="s">
        <v>718</v>
      </c>
      <c r="O21" s="170"/>
    </row>
    <row r="22" spans="1:15" s="7" customFormat="1" ht="129.75" customHeight="1" x14ac:dyDescent="0.2">
      <c r="B22" s="525"/>
      <c r="C22" s="489"/>
      <c r="D22" s="489"/>
      <c r="E22" s="30" t="s">
        <v>720</v>
      </c>
      <c r="F22" s="584"/>
      <c r="G22" s="28">
        <v>1</v>
      </c>
      <c r="H22" s="208">
        <v>1</v>
      </c>
      <c r="I22" s="208">
        <v>1</v>
      </c>
      <c r="J22" s="384">
        <v>1</v>
      </c>
      <c r="K22" s="384">
        <v>1</v>
      </c>
      <c r="L22" s="278">
        <v>44927</v>
      </c>
      <c r="M22" s="278">
        <v>45291</v>
      </c>
      <c r="N22" s="65" t="s">
        <v>714</v>
      </c>
      <c r="O22" s="170"/>
    </row>
    <row r="23" spans="1:15" s="7" customFormat="1" ht="129.75" customHeight="1" x14ac:dyDescent="0.2">
      <c r="B23" s="525"/>
      <c r="C23" s="489"/>
      <c r="D23" s="489"/>
      <c r="E23" s="30" t="s">
        <v>722</v>
      </c>
      <c r="F23" s="584"/>
      <c r="G23" s="28">
        <v>1</v>
      </c>
      <c r="H23" s="208">
        <v>1</v>
      </c>
      <c r="I23" s="208">
        <v>1</v>
      </c>
      <c r="J23" s="337">
        <v>1</v>
      </c>
      <c r="K23" s="337">
        <v>1</v>
      </c>
      <c r="L23" s="278">
        <v>44927</v>
      </c>
      <c r="M23" s="278">
        <v>45291</v>
      </c>
      <c r="N23" s="65" t="s">
        <v>718</v>
      </c>
      <c r="O23" s="170"/>
    </row>
    <row r="24" spans="1:15" s="7" customFormat="1" ht="129.75" customHeight="1" x14ac:dyDescent="0.2">
      <c r="B24" s="525"/>
      <c r="C24" s="489"/>
      <c r="D24" s="489"/>
      <c r="E24" s="30" t="s">
        <v>721</v>
      </c>
      <c r="F24" s="584"/>
      <c r="G24" s="28">
        <v>2</v>
      </c>
      <c r="H24" s="28" t="s">
        <v>728</v>
      </c>
      <c r="I24" s="208">
        <v>0.5</v>
      </c>
      <c r="J24" s="337">
        <v>0.5</v>
      </c>
      <c r="K24" s="337">
        <v>1</v>
      </c>
      <c r="L24" s="278">
        <v>44927</v>
      </c>
      <c r="M24" s="278">
        <v>45291</v>
      </c>
      <c r="N24" s="65" t="s">
        <v>714</v>
      </c>
      <c r="O24" s="170"/>
    </row>
    <row r="25" spans="1:15" s="7" customFormat="1" ht="129.75" customHeight="1" x14ac:dyDescent="0.2">
      <c r="B25" s="525"/>
      <c r="C25" s="489"/>
      <c r="D25" s="489"/>
      <c r="E25" s="30" t="s">
        <v>723</v>
      </c>
      <c r="F25" s="584"/>
      <c r="G25" s="28">
        <v>1</v>
      </c>
      <c r="H25" s="208">
        <v>1</v>
      </c>
      <c r="I25" s="208">
        <v>1</v>
      </c>
      <c r="J25" s="337">
        <v>1</v>
      </c>
      <c r="K25" s="337">
        <v>1</v>
      </c>
      <c r="L25" s="278">
        <v>44927</v>
      </c>
      <c r="M25" s="278">
        <v>45291</v>
      </c>
      <c r="N25" s="65" t="s">
        <v>718</v>
      </c>
      <c r="O25" s="170"/>
    </row>
    <row r="26" spans="1:15" s="7" customFormat="1" ht="129.75" customHeight="1" x14ac:dyDescent="0.2">
      <c r="B26" s="525"/>
      <c r="C26" s="489"/>
      <c r="D26" s="489"/>
      <c r="E26" s="30" t="s">
        <v>724</v>
      </c>
      <c r="F26" s="584"/>
      <c r="G26" s="28">
        <v>2</v>
      </c>
      <c r="H26" s="28" t="s">
        <v>728</v>
      </c>
      <c r="I26" s="208">
        <v>0.5</v>
      </c>
      <c r="J26" s="337">
        <v>0.5</v>
      </c>
      <c r="K26" s="337">
        <v>1</v>
      </c>
      <c r="L26" s="278">
        <v>44927</v>
      </c>
      <c r="M26" s="278">
        <v>45291</v>
      </c>
      <c r="N26" s="65" t="s">
        <v>714</v>
      </c>
      <c r="O26" s="170"/>
    </row>
    <row r="27" spans="1:15" s="7" customFormat="1" ht="115" customHeight="1" x14ac:dyDescent="0.2">
      <c r="A27" s="4"/>
      <c r="B27" s="525"/>
      <c r="C27" s="489"/>
      <c r="D27" s="489" t="s">
        <v>290</v>
      </c>
      <c r="E27" s="30" t="s">
        <v>487</v>
      </c>
      <c r="F27" s="265" t="s">
        <v>70</v>
      </c>
      <c r="G27" s="149">
        <v>1</v>
      </c>
      <c r="H27" s="329">
        <v>1</v>
      </c>
      <c r="I27" s="329">
        <v>1</v>
      </c>
      <c r="J27" s="337">
        <v>1</v>
      </c>
      <c r="K27" s="337">
        <v>1</v>
      </c>
      <c r="L27" s="278">
        <v>44927</v>
      </c>
      <c r="M27" s="278">
        <v>45291</v>
      </c>
      <c r="N27" s="65" t="s">
        <v>297</v>
      </c>
      <c r="O27" s="170"/>
    </row>
    <row r="28" spans="1:15" s="7" customFormat="1" ht="95.25" customHeight="1" x14ac:dyDescent="0.2">
      <c r="A28" s="4"/>
      <c r="B28" s="525"/>
      <c r="C28" s="489"/>
      <c r="D28" s="489"/>
      <c r="E28" s="30" t="s">
        <v>486</v>
      </c>
      <c r="F28" s="30" t="s">
        <v>72</v>
      </c>
      <c r="G28" s="149">
        <v>1</v>
      </c>
      <c r="H28" s="329" t="s">
        <v>728</v>
      </c>
      <c r="I28" s="329" t="s">
        <v>728</v>
      </c>
      <c r="J28" s="237" t="s">
        <v>728</v>
      </c>
      <c r="K28" s="337">
        <v>1</v>
      </c>
      <c r="L28" s="278">
        <v>44927</v>
      </c>
      <c r="M28" s="278">
        <v>45291</v>
      </c>
      <c r="N28" s="65" t="s">
        <v>71</v>
      </c>
      <c r="O28" s="440" t="s">
        <v>805</v>
      </c>
    </row>
    <row r="29" spans="1:15" s="7" customFormat="1" ht="43.5" customHeight="1" x14ac:dyDescent="0.2">
      <c r="B29" s="525"/>
      <c r="C29" s="489"/>
      <c r="D29" s="537" t="s">
        <v>289</v>
      </c>
      <c r="E29" s="30" t="s">
        <v>75</v>
      </c>
      <c r="F29" s="27" t="s">
        <v>76</v>
      </c>
      <c r="G29" s="150">
        <v>1</v>
      </c>
      <c r="H29" s="329">
        <v>0.2</v>
      </c>
      <c r="I29" s="329">
        <v>1</v>
      </c>
      <c r="J29" s="337">
        <v>1</v>
      </c>
      <c r="K29" s="337">
        <v>1</v>
      </c>
      <c r="L29" s="278">
        <v>44927</v>
      </c>
      <c r="M29" s="278">
        <v>45291</v>
      </c>
      <c r="N29" s="65" t="s">
        <v>77</v>
      </c>
      <c r="O29" s="170"/>
    </row>
    <row r="30" spans="1:15" ht="63.75" customHeight="1" x14ac:dyDescent="0.2">
      <c r="B30" s="525"/>
      <c r="C30" s="489"/>
      <c r="D30" s="537"/>
      <c r="E30" s="30" t="s">
        <v>485</v>
      </c>
      <c r="F30" s="179" t="s">
        <v>78</v>
      </c>
      <c r="G30" s="209">
        <v>1</v>
      </c>
      <c r="H30" s="361">
        <v>1</v>
      </c>
      <c r="I30" s="361">
        <v>1</v>
      </c>
      <c r="J30" s="337">
        <v>1</v>
      </c>
      <c r="K30" s="337">
        <v>1</v>
      </c>
      <c r="L30" s="278">
        <v>44927</v>
      </c>
      <c r="M30" s="278">
        <v>45291</v>
      </c>
      <c r="N30" s="179" t="s">
        <v>68</v>
      </c>
      <c r="O30" s="190"/>
    </row>
    <row r="31" spans="1:15" ht="111" customHeight="1" thickBot="1" x14ac:dyDescent="0.25">
      <c r="B31" s="526"/>
      <c r="C31" s="550"/>
      <c r="D31" s="63" t="s">
        <v>292</v>
      </c>
      <c r="E31" s="73" t="s">
        <v>484</v>
      </c>
      <c r="F31" s="177" t="s">
        <v>293</v>
      </c>
      <c r="G31" s="292">
        <v>1</v>
      </c>
      <c r="H31" s="330">
        <v>0</v>
      </c>
      <c r="I31" s="330">
        <v>0</v>
      </c>
      <c r="J31" s="292">
        <v>0.5</v>
      </c>
      <c r="K31" s="415">
        <v>1</v>
      </c>
      <c r="L31" s="279">
        <v>44927</v>
      </c>
      <c r="M31" s="279">
        <v>45291</v>
      </c>
      <c r="N31" s="126" t="s">
        <v>725</v>
      </c>
      <c r="O31" s="440" t="s">
        <v>805</v>
      </c>
    </row>
    <row r="32" spans="1:15" ht="24.75" customHeight="1" x14ac:dyDescent="0.2">
      <c r="H32" s="20">
        <f>AVERAGE(H12:H31)</f>
        <v>0.65312499999999996</v>
      </c>
      <c r="I32" s="20">
        <f>AVERAGE(I12:I31)</f>
        <v>0.72222222222222221</v>
      </c>
      <c r="J32" s="20">
        <f>AVERAGE(J12:J31)</f>
        <v>0.84210526315789469</v>
      </c>
      <c r="K32" s="20">
        <f>AVERAGE(K12:K31)</f>
        <v>0.99250000000000005</v>
      </c>
      <c r="N32" s="508" t="s">
        <v>5</v>
      </c>
      <c r="O32" s="508"/>
    </row>
    <row r="33" ht="24.75" customHeight="1" x14ac:dyDescent="0.2"/>
    <row r="34" ht="24.75" customHeight="1" x14ac:dyDescent="0.2"/>
    <row r="35" ht="24.75" customHeight="1" x14ac:dyDescent="0.2"/>
    <row r="36" ht="24.75" customHeight="1" x14ac:dyDescent="0.2"/>
  </sheetData>
  <mergeCells count="30">
    <mergeCell ref="N32:O32"/>
    <mergeCell ref="A1:A13"/>
    <mergeCell ref="B9:G9"/>
    <mergeCell ref="B1:C4"/>
    <mergeCell ref="B10:B11"/>
    <mergeCell ref="D10:D11"/>
    <mergeCell ref="C10:C11"/>
    <mergeCell ref="E10:E11"/>
    <mergeCell ref="N10:N11"/>
    <mergeCell ref="B12:B31"/>
    <mergeCell ref="C12:C31"/>
    <mergeCell ref="B5:O5"/>
    <mergeCell ref="D1:M4"/>
    <mergeCell ref="N1:O1"/>
    <mergeCell ref="N2:O2"/>
    <mergeCell ref="N3:O3"/>
    <mergeCell ref="N4:O4"/>
    <mergeCell ref="O10:O11"/>
    <mergeCell ref="M10:M11"/>
    <mergeCell ref="L10:L11"/>
    <mergeCell ref="B6:O6"/>
    <mergeCell ref="B7:O7"/>
    <mergeCell ref="B8:O8"/>
    <mergeCell ref="D29:D30"/>
    <mergeCell ref="F10:F11"/>
    <mergeCell ref="G10:G11"/>
    <mergeCell ref="D27:D28"/>
    <mergeCell ref="D12:D15"/>
    <mergeCell ref="D17:D26"/>
    <mergeCell ref="F17:F26"/>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O27"/>
  <sheetViews>
    <sheetView topLeftCell="D22" zoomScale="75" zoomScaleNormal="50" workbookViewId="0">
      <selection activeCell="K15" sqref="K15"/>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9" width="21" style="4" customWidth="1"/>
    <col min="10" max="11" width="20.83203125" style="4" customWidth="1"/>
    <col min="12" max="14" width="18.83203125" style="4" customWidth="1"/>
    <col min="15" max="15" width="23.33203125" style="4" customWidth="1"/>
    <col min="16"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78" width="11.5" style="4"/>
    <col min="16379" max="16384" width="11.5" style="4" customWidth="1"/>
  </cols>
  <sheetData>
    <row r="1" spans="1:15" s="1" customFormat="1" ht="21.75" customHeight="1" x14ac:dyDescent="0.2">
      <c r="A1" s="455"/>
      <c r="B1" s="468"/>
      <c r="C1" s="469"/>
      <c r="D1" s="494" t="s">
        <v>17</v>
      </c>
      <c r="E1" s="495"/>
      <c r="F1" s="495"/>
      <c r="G1" s="495"/>
      <c r="H1" s="495"/>
      <c r="I1" s="495"/>
      <c r="J1" s="495"/>
      <c r="K1" s="495"/>
      <c r="L1" s="495"/>
      <c r="M1" s="496"/>
      <c r="N1" s="545" t="s">
        <v>0</v>
      </c>
      <c r="O1" s="546"/>
    </row>
    <row r="2" spans="1:15" s="1" customFormat="1" ht="21.75" customHeight="1" x14ac:dyDescent="0.2">
      <c r="A2" s="455"/>
      <c r="B2" s="470"/>
      <c r="C2" s="471"/>
      <c r="D2" s="494"/>
      <c r="E2" s="495"/>
      <c r="F2" s="495"/>
      <c r="G2" s="495"/>
      <c r="H2" s="495"/>
      <c r="I2" s="495"/>
      <c r="J2" s="495"/>
      <c r="K2" s="495"/>
      <c r="L2" s="495"/>
      <c r="M2" s="496"/>
      <c r="N2" s="547" t="s">
        <v>727</v>
      </c>
      <c r="O2" s="548"/>
    </row>
    <row r="3" spans="1:15" s="1" customFormat="1" ht="21.75" customHeight="1" x14ac:dyDescent="0.2">
      <c r="A3" s="455"/>
      <c r="B3" s="470"/>
      <c r="C3" s="471"/>
      <c r="D3" s="494"/>
      <c r="E3" s="495"/>
      <c r="F3" s="495"/>
      <c r="G3" s="495"/>
      <c r="H3" s="495"/>
      <c r="I3" s="495"/>
      <c r="J3" s="495"/>
      <c r="K3" s="495"/>
      <c r="L3" s="495"/>
      <c r="M3" s="496"/>
      <c r="N3" s="547" t="s">
        <v>102</v>
      </c>
      <c r="O3" s="548"/>
    </row>
    <row r="4" spans="1:15" s="1" customFormat="1" ht="21.75" customHeight="1" thickBot="1" x14ac:dyDescent="0.25">
      <c r="A4" s="455"/>
      <c r="B4" s="472"/>
      <c r="C4" s="473"/>
      <c r="D4" s="497"/>
      <c r="E4" s="498"/>
      <c r="F4" s="498"/>
      <c r="G4" s="498"/>
      <c r="H4" s="498"/>
      <c r="I4" s="498"/>
      <c r="J4" s="498"/>
      <c r="K4" s="498"/>
      <c r="L4" s="498"/>
      <c r="M4" s="499"/>
      <c r="N4" s="555" t="s">
        <v>1</v>
      </c>
      <c r="O4" s="556"/>
    </row>
    <row r="5" spans="1:15" s="1" customFormat="1" ht="18.75" customHeight="1" thickBot="1" x14ac:dyDescent="0.25">
      <c r="A5" s="455"/>
      <c r="B5" s="456"/>
      <c r="C5" s="456"/>
      <c r="D5" s="456"/>
      <c r="E5" s="456"/>
      <c r="F5" s="456"/>
      <c r="G5" s="456"/>
      <c r="H5" s="456"/>
      <c r="I5" s="456"/>
      <c r="J5" s="456"/>
      <c r="K5" s="456"/>
      <c r="L5" s="456"/>
      <c r="M5" s="456"/>
      <c r="N5" s="457"/>
      <c r="O5" s="457"/>
    </row>
    <row r="6" spans="1:15" s="1" customFormat="1" ht="28.5" customHeight="1" thickBot="1" x14ac:dyDescent="0.25">
      <c r="A6" s="455"/>
      <c r="B6" s="463" t="s">
        <v>690</v>
      </c>
      <c r="C6" s="464"/>
      <c r="D6" s="464"/>
      <c r="E6" s="464"/>
      <c r="F6" s="464"/>
      <c r="G6" s="464"/>
      <c r="H6" s="464"/>
      <c r="I6" s="464"/>
      <c r="J6" s="464"/>
      <c r="K6" s="464"/>
      <c r="L6" s="464"/>
      <c r="M6" s="464"/>
      <c r="N6" s="464"/>
      <c r="O6" s="465"/>
    </row>
    <row r="7" spans="1:15" s="1" customFormat="1" ht="28.5" customHeight="1" thickBot="1" x14ac:dyDescent="0.25">
      <c r="A7" s="455"/>
      <c r="B7" s="463" t="s">
        <v>222</v>
      </c>
      <c r="C7" s="464"/>
      <c r="D7" s="464"/>
      <c r="E7" s="464"/>
      <c r="F7" s="464"/>
      <c r="G7" s="464"/>
      <c r="H7" s="464"/>
      <c r="I7" s="464"/>
      <c r="J7" s="464"/>
      <c r="K7" s="464"/>
      <c r="L7" s="464"/>
      <c r="M7" s="464"/>
      <c r="N7" s="464"/>
      <c r="O7" s="465"/>
    </row>
    <row r="8" spans="1:15" s="2" customFormat="1" ht="28.5" customHeight="1" thickBot="1" x14ac:dyDescent="0.25">
      <c r="A8" s="455"/>
      <c r="B8" s="463" t="s">
        <v>689</v>
      </c>
      <c r="C8" s="464"/>
      <c r="D8" s="464"/>
      <c r="E8" s="464"/>
      <c r="F8" s="464"/>
      <c r="G8" s="464"/>
      <c r="H8" s="464"/>
      <c r="I8" s="464"/>
      <c r="J8" s="464"/>
      <c r="K8" s="464"/>
      <c r="L8" s="464"/>
      <c r="M8" s="464"/>
      <c r="N8" s="464"/>
      <c r="O8" s="465"/>
    </row>
    <row r="9" spans="1:15" s="1" customFormat="1" ht="28.5" customHeight="1" thickBot="1" x14ac:dyDescent="0.25">
      <c r="A9" s="455"/>
      <c r="B9" s="508"/>
      <c r="C9" s="508"/>
      <c r="D9" s="508"/>
      <c r="E9" s="508"/>
      <c r="F9" s="508"/>
      <c r="G9" s="508"/>
      <c r="H9" s="72"/>
      <c r="I9" s="72"/>
      <c r="J9" s="72"/>
      <c r="K9" s="72"/>
    </row>
    <row r="10" spans="1:15" s="1" customFormat="1" ht="34" customHeight="1" thickBot="1" x14ac:dyDescent="0.25">
      <c r="A10" s="455"/>
      <c r="B10" s="458" t="s">
        <v>205</v>
      </c>
      <c r="C10" s="460" t="s">
        <v>3</v>
      </c>
      <c r="D10" s="460" t="s">
        <v>22</v>
      </c>
      <c r="E10" s="460" t="s">
        <v>4</v>
      </c>
      <c r="F10" s="460" t="s">
        <v>10</v>
      </c>
      <c r="G10" s="460" t="s">
        <v>312</v>
      </c>
      <c r="H10" s="299" t="s">
        <v>729</v>
      </c>
      <c r="I10" s="299" t="s">
        <v>729</v>
      </c>
      <c r="J10" s="299" t="s">
        <v>729</v>
      </c>
      <c r="K10" s="299" t="s">
        <v>729</v>
      </c>
      <c r="L10" s="487" t="s">
        <v>8</v>
      </c>
      <c r="M10" s="466" t="s">
        <v>9</v>
      </c>
      <c r="N10" s="510" t="s">
        <v>7</v>
      </c>
      <c r="O10" s="510" t="s">
        <v>521</v>
      </c>
    </row>
    <row r="11" spans="1:15" s="3" customFormat="1" ht="25" customHeight="1" thickBot="1" x14ac:dyDescent="0.25">
      <c r="A11" s="455"/>
      <c r="B11" s="459"/>
      <c r="C11" s="461"/>
      <c r="D11" s="461"/>
      <c r="E11" s="461"/>
      <c r="F11" s="461"/>
      <c r="G11" s="461"/>
      <c r="H11" s="300" t="s">
        <v>730</v>
      </c>
      <c r="I11" s="300" t="s">
        <v>748</v>
      </c>
      <c r="J11" s="300" t="s">
        <v>773</v>
      </c>
      <c r="K11" s="300" t="s">
        <v>785</v>
      </c>
      <c r="L11" s="522"/>
      <c r="M11" s="518"/>
      <c r="N11" s="511"/>
      <c r="O11" s="511"/>
    </row>
    <row r="12" spans="1:15" s="7" customFormat="1" ht="88" customHeight="1" x14ac:dyDescent="0.2">
      <c r="A12" s="455"/>
      <c r="B12" s="524" t="s">
        <v>298</v>
      </c>
      <c r="C12" s="549" t="s">
        <v>299</v>
      </c>
      <c r="D12" s="549" t="s">
        <v>310</v>
      </c>
      <c r="E12" s="86" t="s">
        <v>301</v>
      </c>
      <c r="F12" s="454" t="s">
        <v>306</v>
      </c>
      <c r="G12" s="187">
        <v>1</v>
      </c>
      <c r="H12" s="347" t="s">
        <v>728</v>
      </c>
      <c r="I12" s="347" t="s">
        <v>728</v>
      </c>
      <c r="J12" s="373" t="s">
        <v>728</v>
      </c>
      <c r="K12" s="438">
        <v>0</v>
      </c>
      <c r="L12" s="276">
        <v>44927</v>
      </c>
      <c r="M12" s="276">
        <v>45291</v>
      </c>
      <c r="N12" s="169" t="s">
        <v>311</v>
      </c>
      <c r="O12" s="153"/>
    </row>
    <row r="13" spans="1:15" s="7" customFormat="1" ht="103" customHeight="1" x14ac:dyDescent="0.2">
      <c r="A13" s="455"/>
      <c r="B13" s="525"/>
      <c r="C13" s="489"/>
      <c r="D13" s="489"/>
      <c r="E13" s="537" t="s">
        <v>638</v>
      </c>
      <c r="F13" s="45" t="s">
        <v>639</v>
      </c>
      <c r="G13" s="236">
        <v>1</v>
      </c>
      <c r="H13" s="151">
        <v>1</v>
      </c>
      <c r="I13" s="151">
        <v>1</v>
      </c>
      <c r="J13" s="19">
        <v>1</v>
      </c>
      <c r="K13" s="337">
        <v>1</v>
      </c>
      <c r="L13" s="278">
        <v>44927</v>
      </c>
      <c r="M13" s="278">
        <v>45291</v>
      </c>
      <c r="N13" s="10" t="s">
        <v>311</v>
      </c>
      <c r="O13" s="140"/>
    </row>
    <row r="14" spans="1:15" s="7" customFormat="1" ht="103" customHeight="1" x14ac:dyDescent="0.2">
      <c r="A14" s="455"/>
      <c r="B14" s="525"/>
      <c r="C14" s="489"/>
      <c r="D14" s="489"/>
      <c r="E14" s="537"/>
      <c r="F14" s="45" t="s">
        <v>668</v>
      </c>
      <c r="G14" s="219" t="s">
        <v>305</v>
      </c>
      <c r="H14" s="281">
        <v>0.7</v>
      </c>
      <c r="I14" s="281">
        <v>0.7</v>
      </c>
      <c r="J14" s="359">
        <v>0.7</v>
      </c>
      <c r="K14" s="359">
        <f>9/11</f>
        <v>0.81818181818181823</v>
      </c>
      <c r="L14" s="278">
        <v>44927</v>
      </c>
      <c r="M14" s="278">
        <v>45291</v>
      </c>
      <c r="N14" s="10" t="s">
        <v>311</v>
      </c>
      <c r="O14" s="348" t="s">
        <v>806</v>
      </c>
    </row>
    <row r="15" spans="1:15" s="7" customFormat="1" ht="100" customHeight="1" x14ac:dyDescent="0.2">
      <c r="A15" s="455"/>
      <c r="B15" s="525"/>
      <c r="C15" s="489"/>
      <c r="D15" s="489"/>
      <c r="E15" s="537"/>
      <c r="F15" s="45" t="s">
        <v>669</v>
      </c>
      <c r="G15" s="219" t="s">
        <v>305</v>
      </c>
      <c r="H15" s="281">
        <v>0.7</v>
      </c>
      <c r="I15" s="281">
        <v>0.7</v>
      </c>
      <c r="J15" s="359">
        <v>0.7</v>
      </c>
      <c r="K15" s="406">
        <f>9/10</f>
        <v>0.9</v>
      </c>
      <c r="L15" s="278">
        <v>44927</v>
      </c>
      <c r="M15" s="278">
        <v>45291</v>
      </c>
      <c r="N15" s="10" t="s">
        <v>311</v>
      </c>
      <c r="O15" s="140"/>
    </row>
    <row r="16" spans="1:15" s="7" customFormat="1" ht="94" customHeight="1" x14ac:dyDescent="0.2">
      <c r="A16" s="455"/>
      <c r="B16" s="525"/>
      <c r="C16" s="489"/>
      <c r="D16" s="489"/>
      <c r="E16" s="45" t="s">
        <v>302</v>
      </c>
      <c r="F16" s="45" t="s">
        <v>307</v>
      </c>
      <c r="G16" s="219" t="s">
        <v>305</v>
      </c>
      <c r="H16" s="281">
        <v>0.6</v>
      </c>
      <c r="I16" s="281">
        <v>0.6</v>
      </c>
      <c r="J16" s="406">
        <v>0.6</v>
      </c>
      <c r="K16" s="406">
        <v>0.75</v>
      </c>
      <c r="L16" s="278">
        <v>44927</v>
      </c>
      <c r="M16" s="278">
        <v>45291</v>
      </c>
      <c r="N16" s="10" t="s">
        <v>311</v>
      </c>
      <c r="O16" s="140"/>
    </row>
    <row r="17" spans="1:15" s="7" customFormat="1" ht="108" customHeight="1" x14ac:dyDescent="0.2">
      <c r="A17" s="455"/>
      <c r="B17" s="525"/>
      <c r="C17" s="489"/>
      <c r="D17" s="489"/>
      <c r="E17" s="45" t="s">
        <v>303</v>
      </c>
      <c r="F17" s="45" t="s">
        <v>308</v>
      </c>
      <c r="G17" s="257" t="s">
        <v>305</v>
      </c>
      <c r="H17" s="349">
        <v>0.6</v>
      </c>
      <c r="I17" s="349">
        <v>0.6</v>
      </c>
      <c r="J17" s="149" t="s">
        <v>783</v>
      </c>
      <c r="K17" s="149">
        <f>8/10</f>
        <v>0.8</v>
      </c>
      <c r="L17" s="278">
        <v>44927</v>
      </c>
      <c r="M17" s="278">
        <v>45291</v>
      </c>
      <c r="N17" s="10" t="s">
        <v>311</v>
      </c>
      <c r="O17" s="140"/>
    </row>
    <row r="18" spans="1:15" s="7" customFormat="1" ht="76.5" customHeight="1" x14ac:dyDescent="0.15">
      <c r="A18" s="455"/>
      <c r="B18" s="525"/>
      <c r="C18" s="489"/>
      <c r="D18" s="489"/>
      <c r="E18" s="258" t="s">
        <v>304</v>
      </c>
      <c r="F18" s="45" t="s">
        <v>309</v>
      </c>
      <c r="G18" s="151">
        <v>1</v>
      </c>
      <c r="H18" s="367">
        <v>0.5</v>
      </c>
      <c r="I18" s="367">
        <v>0.5</v>
      </c>
      <c r="J18" s="150">
        <v>0.8</v>
      </c>
      <c r="K18" s="149">
        <f>7/8</f>
        <v>0.875</v>
      </c>
      <c r="L18" s="278">
        <v>44927</v>
      </c>
      <c r="M18" s="278">
        <v>45291</v>
      </c>
      <c r="N18" s="10" t="s">
        <v>311</v>
      </c>
      <c r="O18" s="140" t="s">
        <v>750</v>
      </c>
    </row>
    <row r="19" spans="1:15" s="7" customFormat="1" ht="76.5" customHeight="1" x14ac:dyDescent="0.2">
      <c r="A19" s="455"/>
      <c r="B19" s="525"/>
      <c r="C19" s="489"/>
      <c r="D19" s="489"/>
      <c r="E19" s="45" t="s">
        <v>582</v>
      </c>
      <c r="F19" s="45" t="s">
        <v>506</v>
      </c>
      <c r="G19" s="151">
        <v>1</v>
      </c>
      <c r="H19" s="151" t="s">
        <v>728</v>
      </c>
      <c r="I19" s="151" t="s">
        <v>728</v>
      </c>
      <c r="J19" s="337">
        <v>0.4</v>
      </c>
      <c r="K19" s="450">
        <v>0.9</v>
      </c>
      <c r="L19" s="278">
        <v>44927</v>
      </c>
      <c r="M19" s="278">
        <v>45291</v>
      </c>
      <c r="N19" s="10" t="s">
        <v>311</v>
      </c>
      <c r="O19" s="140"/>
    </row>
    <row r="20" spans="1:15" s="7" customFormat="1" ht="76.5" customHeight="1" x14ac:dyDescent="0.2">
      <c r="A20" s="455"/>
      <c r="B20" s="525"/>
      <c r="C20" s="489"/>
      <c r="D20" s="489"/>
      <c r="E20" s="45" t="s">
        <v>583</v>
      </c>
      <c r="F20" s="45" t="s">
        <v>507</v>
      </c>
      <c r="G20" s="151">
        <v>1</v>
      </c>
      <c r="H20" s="151" t="s">
        <v>728</v>
      </c>
      <c r="I20" s="151" t="s">
        <v>728</v>
      </c>
      <c r="J20" s="150" t="s">
        <v>728</v>
      </c>
      <c r="K20" s="150">
        <v>1</v>
      </c>
      <c r="L20" s="278">
        <v>44927</v>
      </c>
      <c r="M20" s="278">
        <v>45291</v>
      </c>
      <c r="N20" s="10" t="s">
        <v>311</v>
      </c>
      <c r="O20" s="140"/>
    </row>
    <row r="21" spans="1:15" s="7" customFormat="1" ht="192" customHeight="1" x14ac:dyDescent="0.2">
      <c r="A21" s="455"/>
      <c r="B21" s="525"/>
      <c r="C21" s="585" t="s">
        <v>315</v>
      </c>
      <c r="D21" s="45" t="s">
        <v>313</v>
      </c>
      <c r="E21" s="56" t="s">
        <v>122</v>
      </c>
      <c r="F21" s="56" t="s">
        <v>123</v>
      </c>
      <c r="G21" s="256" t="s">
        <v>132</v>
      </c>
      <c r="H21" s="367">
        <v>1</v>
      </c>
      <c r="I21" s="281">
        <f>25/25</f>
        <v>1</v>
      </c>
      <c r="J21" s="367">
        <v>0.97</v>
      </c>
      <c r="K21" s="367">
        <f>71/75</f>
        <v>0.94666666666666666</v>
      </c>
      <c r="L21" s="278">
        <v>44927</v>
      </c>
      <c r="M21" s="278">
        <v>45291</v>
      </c>
      <c r="N21" s="10" t="s">
        <v>136</v>
      </c>
      <c r="O21" s="140"/>
    </row>
    <row r="22" spans="1:15" s="7" customFormat="1" ht="150" customHeight="1" x14ac:dyDescent="0.2">
      <c r="B22" s="525"/>
      <c r="C22" s="585"/>
      <c r="D22" s="45" t="s">
        <v>313</v>
      </c>
      <c r="E22" s="56" t="s">
        <v>124</v>
      </c>
      <c r="F22" s="56" t="s">
        <v>125</v>
      </c>
      <c r="G22" s="52" t="s">
        <v>132</v>
      </c>
      <c r="H22" s="55">
        <v>0.8</v>
      </c>
      <c r="I22" s="55">
        <f>29/48</f>
        <v>0.60416666666666663</v>
      </c>
      <c r="J22" s="384">
        <f>33/51</f>
        <v>0.6470588235294118</v>
      </c>
      <c r="K22" s="451">
        <f>8/9</f>
        <v>0.88888888888888884</v>
      </c>
      <c r="L22" s="278">
        <v>44927</v>
      </c>
      <c r="M22" s="278">
        <v>45291</v>
      </c>
      <c r="N22" s="10" t="s">
        <v>137</v>
      </c>
      <c r="O22" s="140"/>
    </row>
    <row r="23" spans="1:15" s="7" customFormat="1" ht="186" customHeight="1" x14ac:dyDescent="0.2">
      <c r="B23" s="525"/>
      <c r="C23" s="585"/>
      <c r="D23" s="489" t="s">
        <v>314</v>
      </c>
      <c r="E23" s="56" t="s">
        <v>126</v>
      </c>
      <c r="F23" s="56" t="s">
        <v>127</v>
      </c>
      <c r="G23" s="256" t="s">
        <v>133</v>
      </c>
      <c r="H23" s="281">
        <f>25/25</f>
        <v>1</v>
      </c>
      <c r="I23" s="281">
        <f>25/25</f>
        <v>1</v>
      </c>
      <c r="J23" s="337">
        <v>0.91</v>
      </c>
      <c r="K23" s="337">
        <f>68/75</f>
        <v>0.90666666666666662</v>
      </c>
      <c r="L23" s="278">
        <v>44927</v>
      </c>
      <c r="M23" s="278">
        <v>45291</v>
      </c>
      <c r="N23" s="10" t="s">
        <v>135</v>
      </c>
      <c r="O23" s="140"/>
    </row>
    <row r="24" spans="1:15" s="7" customFormat="1" ht="188" customHeight="1" x14ac:dyDescent="0.2">
      <c r="B24" s="525"/>
      <c r="C24" s="585"/>
      <c r="D24" s="489"/>
      <c r="E24" s="56" t="s">
        <v>128</v>
      </c>
      <c r="F24" s="56" t="s">
        <v>539</v>
      </c>
      <c r="G24" s="256" t="s">
        <v>134</v>
      </c>
      <c r="H24" s="350">
        <v>0.83</v>
      </c>
      <c r="I24" s="281">
        <v>0.89</v>
      </c>
      <c r="J24" s="337">
        <v>0.88</v>
      </c>
      <c r="K24" s="337">
        <f>24/28</f>
        <v>0.8571428571428571</v>
      </c>
      <c r="L24" s="278">
        <v>44927</v>
      </c>
      <c r="M24" s="278">
        <v>45291</v>
      </c>
      <c r="N24" s="30" t="s">
        <v>505</v>
      </c>
      <c r="O24" s="211"/>
    </row>
    <row r="25" spans="1:15" s="7" customFormat="1" ht="58" customHeight="1" x14ac:dyDescent="0.2">
      <c r="B25" s="525"/>
      <c r="C25" s="585"/>
      <c r="D25" s="489"/>
      <c r="E25" s="56" t="s">
        <v>129</v>
      </c>
      <c r="F25" s="56" t="s">
        <v>130</v>
      </c>
      <c r="G25" s="256">
        <v>4</v>
      </c>
      <c r="H25" s="350">
        <v>0.25</v>
      </c>
      <c r="I25" s="350">
        <v>0.25</v>
      </c>
      <c r="J25" s="337">
        <v>0.75</v>
      </c>
      <c r="K25" s="337">
        <v>1</v>
      </c>
      <c r="L25" s="278">
        <v>44927</v>
      </c>
      <c r="M25" s="278">
        <v>45291</v>
      </c>
      <c r="N25" s="10" t="s">
        <v>137</v>
      </c>
      <c r="O25" s="140"/>
    </row>
    <row r="26" spans="1:15" s="7" customFormat="1" ht="143" customHeight="1" thickBot="1" x14ac:dyDescent="0.25">
      <c r="B26" s="526"/>
      <c r="C26" s="177" t="s">
        <v>319</v>
      </c>
      <c r="D26" s="177" t="s">
        <v>317</v>
      </c>
      <c r="E26" s="171" t="s">
        <v>391</v>
      </c>
      <c r="F26" s="172" t="s">
        <v>388</v>
      </c>
      <c r="G26" s="74">
        <v>4</v>
      </c>
      <c r="H26" s="362">
        <v>0.25</v>
      </c>
      <c r="I26" s="266">
        <v>0.5</v>
      </c>
      <c r="J26" s="292">
        <v>0.75</v>
      </c>
      <c r="K26" s="292">
        <v>1</v>
      </c>
      <c r="L26" s="279">
        <v>44927</v>
      </c>
      <c r="M26" s="279">
        <v>45291</v>
      </c>
      <c r="N26" s="173" t="s">
        <v>390</v>
      </c>
      <c r="O26" s="24"/>
    </row>
    <row r="27" spans="1:15" ht="26" customHeight="1" x14ac:dyDescent="0.2">
      <c r="H27" s="20">
        <f>AVERAGE(H12:H26)</f>
        <v>0.68583333333333341</v>
      </c>
      <c r="I27" s="20">
        <f>AVERAGE(I12:I26)</f>
        <v>0.69534722222222223</v>
      </c>
      <c r="J27" s="20">
        <f>AVERAGE(J12:J26)</f>
        <v>0.75892156862745097</v>
      </c>
      <c r="K27" s="20">
        <f>AVERAGE(K12:K26)</f>
        <v>0.84283645983645994</v>
      </c>
      <c r="N27" s="455" t="s">
        <v>579</v>
      </c>
      <c r="O27" s="455"/>
    </row>
  </sheetData>
  <mergeCells count="29">
    <mergeCell ref="N27:O27"/>
    <mergeCell ref="M10:M11"/>
    <mergeCell ref="A1:A21"/>
    <mergeCell ref="B9:G9"/>
    <mergeCell ref="B10:B11"/>
    <mergeCell ref="D10:D11"/>
    <mergeCell ref="C10:C11"/>
    <mergeCell ref="E10:E11"/>
    <mergeCell ref="F10:F11"/>
    <mergeCell ref="G10:G11"/>
    <mergeCell ref="B5:O5"/>
    <mergeCell ref="B1:C4"/>
    <mergeCell ref="E13:E15"/>
    <mergeCell ref="N3:O3"/>
    <mergeCell ref="N4:O4"/>
    <mergeCell ref="D1:M4"/>
    <mergeCell ref="B12:B26"/>
    <mergeCell ref="N10:N11"/>
    <mergeCell ref="O10:O11"/>
    <mergeCell ref="L10:L11"/>
    <mergeCell ref="D12:D20"/>
    <mergeCell ref="D23:D25"/>
    <mergeCell ref="C21:C25"/>
    <mergeCell ref="C12:C20"/>
    <mergeCell ref="N1:O1"/>
    <mergeCell ref="N2:O2"/>
    <mergeCell ref="B6:O6"/>
    <mergeCell ref="B7:O7"/>
    <mergeCell ref="B8:O8"/>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N27"/>
  <sheetViews>
    <sheetView topLeftCell="C19" zoomScale="75" zoomScaleNormal="30" workbookViewId="0">
      <selection activeCell="D25" sqref="D25:D26"/>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9" width="21" style="4" customWidth="1"/>
    <col min="10" max="11" width="20.83203125" style="4" customWidth="1"/>
    <col min="12" max="12" width="16" style="4" customWidth="1"/>
    <col min="13" max="13" width="20.1640625" style="4" customWidth="1"/>
    <col min="14" max="14" width="24.83203125" style="4" customWidth="1"/>
    <col min="15"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0" width="11.5" style="4"/>
    <col min="16381" max="16384" width="11.5" style="4" customWidth="1"/>
  </cols>
  <sheetData>
    <row r="1" spans="1:14" s="1" customFormat="1" ht="21.75" customHeight="1" x14ac:dyDescent="0.2">
      <c r="A1" s="455"/>
      <c r="B1" s="468"/>
      <c r="C1" s="469"/>
      <c r="D1" s="494" t="s">
        <v>19</v>
      </c>
      <c r="E1" s="495"/>
      <c r="F1" s="495"/>
      <c r="G1" s="495"/>
      <c r="H1" s="495"/>
      <c r="I1" s="495"/>
      <c r="J1" s="495"/>
      <c r="K1" s="495"/>
      <c r="L1" s="496"/>
      <c r="M1" s="545" t="s">
        <v>0</v>
      </c>
      <c r="N1" s="546"/>
    </row>
    <row r="2" spans="1:14" s="1" customFormat="1" ht="21.75" customHeight="1" x14ac:dyDescent="0.2">
      <c r="A2" s="455"/>
      <c r="B2" s="470"/>
      <c r="C2" s="471"/>
      <c r="D2" s="494"/>
      <c r="E2" s="495"/>
      <c r="F2" s="495"/>
      <c r="G2" s="495"/>
      <c r="H2" s="495"/>
      <c r="I2" s="495"/>
      <c r="J2" s="495"/>
      <c r="K2" s="495"/>
      <c r="L2" s="496"/>
      <c r="M2" s="547" t="s">
        <v>727</v>
      </c>
      <c r="N2" s="548"/>
    </row>
    <row r="3" spans="1:14" s="1" customFormat="1" ht="21.75" customHeight="1" x14ac:dyDescent="0.2">
      <c r="A3" s="455"/>
      <c r="B3" s="470"/>
      <c r="C3" s="471"/>
      <c r="D3" s="494"/>
      <c r="E3" s="495"/>
      <c r="F3" s="495"/>
      <c r="G3" s="495"/>
      <c r="H3" s="495"/>
      <c r="I3" s="495"/>
      <c r="J3" s="495"/>
      <c r="K3" s="495"/>
      <c r="L3" s="496"/>
      <c r="M3" s="547" t="s">
        <v>102</v>
      </c>
      <c r="N3" s="548"/>
    </row>
    <row r="4" spans="1:14" s="1" customFormat="1" ht="21.75" customHeight="1" thickBot="1" x14ac:dyDescent="0.25">
      <c r="A4" s="455"/>
      <c r="B4" s="472"/>
      <c r="C4" s="473"/>
      <c r="D4" s="494"/>
      <c r="E4" s="495"/>
      <c r="F4" s="495"/>
      <c r="G4" s="495"/>
      <c r="H4" s="495"/>
      <c r="I4" s="495"/>
      <c r="J4" s="495"/>
      <c r="K4" s="495"/>
      <c r="L4" s="496"/>
      <c r="M4" s="555" t="s">
        <v>1</v>
      </c>
      <c r="N4" s="556"/>
    </row>
    <row r="5" spans="1:14" s="1" customFormat="1" ht="28.5" customHeight="1" thickBot="1" x14ac:dyDescent="0.25">
      <c r="A5" s="455"/>
      <c r="B5" s="554"/>
      <c r="C5" s="554"/>
      <c r="D5" s="554"/>
      <c r="E5" s="554"/>
      <c r="F5" s="554"/>
      <c r="G5" s="554"/>
      <c r="H5" s="72"/>
      <c r="I5" s="72"/>
    </row>
    <row r="6" spans="1:14" s="1" customFormat="1" ht="28.5" customHeight="1" thickBot="1" x14ac:dyDescent="0.25">
      <c r="A6" s="455"/>
      <c r="B6" s="463" t="s">
        <v>690</v>
      </c>
      <c r="C6" s="464"/>
      <c r="D6" s="464"/>
      <c r="E6" s="464"/>
      <c r="F6" s="464"/>
      <c r="G6" s="464"/>
      <c r="H6" s="464"/>
      <c r="I6" s="464"/>
      <c r="J6" s="464"/>
      <c r="K6" s="464"/>
      <c r="L6" s="464"/>
      <c r="M6" s="464"/>
      <c r="N6" s="465"/>
    </row>
    <row r="7" spans="1:14" s="1" customFormat="1" ht="28.5" customHeight="1" thickBot="1" x14ac:dyDescent="0.25">
      <c r="A7" s="455"/>
      <c r="B7" s="463" t="s">
        <v>222</v>
      </c>
      <c r="C7" s="464"/>
      <c r="D7" s="464"/>
      <c r="E7" s="464"/>
      <c r="F7" s="464"/>
      <c r="G7" s="464"/>
      <c r="H7" s="464"/>
      <c r="I7" s="464"/>
      <c r="J7" s="464"/>
      <c r="K7" s="464"/>
      <c r="L7" s="464"/>
      <c r="M7" s="464"/>
      <c r="N7" s="465"/>
    </row>
    <row r="8" spans="1:14" s="2" customFormat="1" ht="28.5" customHeight="1" thickBot="1" x14ac:dyDescent="0.25">
      <c r="A8" s="455"/>
      <c r="B8" s="463" t="s">
        <v>689</v>
      </c>
      <c r="C8" s="464"/>
      <c r="D8" s="464"/>
      <c r="E8" s="464"/>
      <c r="F8" s="464"/>
      <c r="G8" s="464"/>
      <c r="H8" s="464"/>
      <c r="I8" s="464"/>
      <c r="J8" s="464"/>
      <c r="K8" s="464"/>
      <c r="L8" s="464"/>
      <c r="M8" s="464"/>
      <c r="N8" s="465"/>
    </row>
    <row r="9" spans="1:14" s="1" customFormat="1" ht="28.5" customHeight="1" thickBot="1" x14ac:dyDescent="0.25">
      <c r="A9" s="455"/>
      <c r="B9" s="508"/>
      <c r="C9" s="508"/>
      <c r="D9" s="508"/>
      <c r="E9" s="508"/>
      <c r="F9" s="508"/>
      <c r="G9" s="508"/>
      <c r="H9" s="72"/>
      <c r="I9" s="72"/>
      <c r="J9" s="72"/>
      <c r="K9" s="72"/>
    </row>
    <row r="10" spans="1:14" s="1" customFormat="1" ht="28.5" customHeight="1" thickBot="1" x14ac:dyDescent="0.25">
      <c r="A10" s="455"/>
      <c r="B10" s="458" t="s">
        <v>205</v>
      </c>
      <c r="C10" s="460" t="s">
        <v>3</v>
      </c>
      <c r="D10" s="460" t="s">
        <v>22</v>
      </c>
      <c r="E10" s="460" t="s">
        <v>4</v>
      </c>
      <c r="F10" s="460" t="s">
        <v>10</v>
      </c>
      <c r="G10" s="460" t="s">
        <v>312</v>
      </c>
      <c r="H10" s="299" t="s">
        <v>729</v>
      </c>
      <c r="I10" s="299" t="s">
        <v>729</v>
      </c>
      <c r="J10" s="299" t="s">
        <v>729</v>
      </c>
      <c r="K10" s="299" t="s">
        <v>729</v>
      </c>
      <c r="L10" s="466" t="s">
        <v>9</v>
      </c>
      <c r="M10" s="510" t="s">
        <v>7</v>
      </c>
      <c r="N10" s="487" t="s">
        <v>580</v>
      </c>
    </row>
    <row r="11" spans="1:14" s="3" customFormat="1" ht="28.5" customHeight="1" thickBot="1" x14ac:dyDescent="0.25">
      <c r="A11" s="455"/>
      <c r="B11" s="459"/>
      <c r="C11" s="461"/>
      <c r="D11" s="461"/>
      <c r="E11" s="461"/>
      <c r="F11" s="461"/>
      <c r="G11" s="461"/>
      <c r="H11" s="300" t="s">
        <v>730</v>
      </c>
      <c r="I11" s="300" t="s">
        <v>748</v>
      </c>
      <c r="J11" s="300" t="s">
        <v>773</v>
      </c>
      <c r="K11" s="300" t="s">
        <v>785</v>
      </c>
      <c r="L11" s="518"/>
      <c r="M11" s="511"/>
      <c r="N11" s="522"/>
    </row>
    <row r="12" spans="1:14" s="7" customFormat="1" ht="51.75" customHeight="1" x14ac:dyDescent="0.2">
      <c r="B12" s="524" t="s">
        <v>300</v>
      </c>
      <c r="C12" s="594" t="s">
        <v>319</v>
      </c>
      <c r="D12" s="595" t="s">
        <v>317</v>
      </c>
      <c r="E12" s="592" t="s">
        <v>211</v>
      </c>
      <c r="F12" s="115" t="s">
        <v>384</v>
      </c>
      <c r="G12" s="21">
        <v>3</v>
      </c>
      <c r="H12" s="346">
        <v>0.33300000000000002</v>
      </c>
      <c r="I12" s="346">
        <v>0.66600000000000004</v>
      </c>
      <c r="J12" s="359">
        <v>1</v>
      </c>
      <c r="K12" s="359">
        <v>1</v>
      </c>
      <c r="L12" s="276">
        <v>45291</v>
      </c>
      <c r="M12" s="70" t="s">
        <v>547</v>
      </c>
      <c r="N12" s="416"/>
    </row>
    <row r="13" spans="1:14" s="7" customFormat="1" ht="54.75" customHeight="1" x14ac:dyDescent="0.2">
      <c r="B13" s="525"/>
      <c r="C13" s="585"/>
      <c r="D13" s="590"/>
      <c r="E13" s="593"/>
      <c r="F13" s="50" t="s">
        <v>385</v>
      </c>
      <c r="G13" s="52">
        <v>4</v>
      </c>
      <c r="H13" s="55">
        <v>0.25</v>
      </c>
      <c r="I13" s="55">
        <v>0.5</v>
      </c>
      <c r="J13" s="373">
        <v>0.75</v>
      </c>
      <c r="K13" s="373">
        <v>1</v>
      </c>
      <c r="L13" s="278">
        <v>45291</v>
      </c>
      <c r="M13" s="46" t="s">
        <v>547</v>
      </c>
      <c r="N13" s="416"/>
    </row>
    <row r="14" spans="1:14" ht="82.5" customHeight="1" x14ac:dyDescent="0.2">
      <c r="B14" s="525"/>
      <c r="C14" s="585"/>
      <c r="D14" s="590"/>
      <c r="E14" s="226" t="s">
        <v>321</v>
      </c>
      <c r="F14" s="10" t="s">
        <v>541</v>
      </c>
      <c r="G14" s="52">
        <v>12</v>
      </c>
      <c r="H14" s="55">
        <v>0.25</v>
      </c>
      <c r="I14" s="55">
        <v>0.5</v>
      </c>
      <c r="J14" s="359">
        <v>0.75</v>
      </c>
      <c r="K14" s="359">
        <v>1</v>
      </c>
      <c r="L14" s="278">
        <v>45291</v>
      </c>
      <c r="M14" s="46" t="s">
        <v>547</v>
      </c>
      <c r="N14" s="416"/>
    </row>
    <row r="15" spans="1:14" ht="81" customHeight="1" x14ac:dyDescent="0.2">
      <c r="B15" s="525"/>
      <c r="C15" s="585"/>
      <c r="D15" s="590"/>
      <c r="E15" s="226" t="s">
        <v>404</v>
      </c>
      <c r="F15" s="10" t="s">
        <v>322</v>
      </c>
      <c r="G15" s="52">
        <v>12</v>
      </c>
      <c r="H15" s="55">
        <v>0.25</v>
      </c>
      <c r="I15" s="55">
        <v>0.5</v>
      </c>
      <c r="J15" s="359">
        <v>0.75</v>
      </c>
      <c r="K15" s="359">
        <v>1</v>
      </c>
      <c r="L15" s="278">
        <v>45291</v>
      </c>
      <c r="M15" s="46" t="s">
        <v>547</v>
      </c>
      <c r="N15" s="416"/>
    </row>
    <row r="16" spans="1:14" ht="81" customHeight="1" x14ac:dyDescent="0.2">
      <c r="B16" s="525"/>
      <c r="C16" s="585"/>
      <c r="D16" s="590"/>
      <c r="E16" s="593" t="s">
        <v>405</v>
      </c>
      <c r="F16" s="10" t="s">
        <v>389</v>
      </c>
      <c r="G16" s="52">
        <v>4</v>
      </c>
      <c r="H16" s="55">
        <v>0.25</v>
      </c>
      <c r="I16" s="55">
        <v>0.5</v>
      </c>
      <c r="J16" s="359">
        <v>0.75</v>
      </c>
      <c r="K16" s="359">
        <v>1</v>
      </c>
      <c r="L16" s="278">
        <v>45291</v>
      </c>
      <c r="M16" s="46" t="s">
        <v>547</v>
      </c>
      <c r="N16" s="419" t="s">
        <v>786</v>
      </c>
    </row>
    <row r="17" spans="2:14" ht="81" customHeight="1" x14ac:dyDescent="0.2">
      <c r="B17" s="525"/>
      <c r="C17" s="585"/>
      <c r="D17" s="590"/>
      <c r="E17" s="593"/>
      <c r="F17" s="10" t="s">
        <v>386</v>
      </c>
      <c r="G17" s="52">
        <v>4</v>
      </c>
      <c r="H17" s="55">
        <v>0.25</v>
      </c>
      <c r="I17" s="55">
        <v>0.5</v>
      </c>
      <c r="J17" s="150">
        <v>0.75</v>
      </c>
      <c r="K17" s="150">
        <v>1</v>
      </c>
      <c r="L17" s="278">
        <v>45291</v>
      </c>
      <c r="M17" s="46" t="s">
        <v>547</v>
      </c>
      <c r="N17" s="419" t="s">
        <v>786</v>
      </c>
    </row>
    <row r="18" spans="2:14" ht="81" customHeight="1" x14ac:dyDescent="0.2">
      <c r="B18" s="525"/>
      <c r="C18" s="585"/>
      <c r="D18" s="590"/>
      <c r="E18" s="593"/>
      <c r="F18" s="10" t="s">
        <v>388</v>
      </c>
      <c r="G18" s="52">
        <v>4</v>
      </c>
      <c r="H18" s="55">
        <v>0.25</v>
      </c>
      <c r="I18" s="55">
        <v>0.5</v>
      </c>
      <c r="J18" s="150">
        <v>0.75</v>
      </c>
      <c r="K18" s="150">
        <v>1</v>
      </c>
      <c r="L18" s="278">
        <v>45291</v>
      </c>
      <c r="M18" s="46" t="s">
        <v>666</v>
      </c>
      <c r="N18" s="416"/>
    </row>
    <row r="19" spans="2:14" ht="81" customHeight="1" x14ac:dyDescent="0.2">
      <c r="B19" s="525"/>
      <c r="C19" s="585"/>
      <c r="D19" s="590"/>
      <c r="E19" s="593"/>
      <c r="F19" s="10" t="s">
        <v>387</v>
      </c>
      <c r="G19" s="52">
        <v>4</v>
      </c>
      <c r="H19" s="55">
        <v>0.25</v>
      </c>
      <c r="I19" s="55">
        <v>0.5</v>
      </c>
      <c r="J19" s="337">
        <v>0.75</v>
      </c>
      <c r="K19" s="337">
        <v>1</v>
      </c>
      <c r="L19" s="278">
        <v>45291</v>
      </c>
      <c r="M19" s="46" t="s">
        <v>666</v>
      </c>
      <c r="N19" s="416"/>
    </row>
    <row r="20" spans="2:14" ht="81" customHeight="1" x14ac:dyDescent="0.2">
      <c r="B20" s="525"/>
      <c r="C20" s="585"/>
      <c r="D20" s="590"/>
      <c r="E20" s="226" t="s">
        <v>318</v>
      </c>
      <c r="F20" s="10" t="s">
        <v>323</v>
      </c>
      <c r="G20" s="52">
        <v>12</v>
      </c>
      <c r="H20" s="55">
        <v>0.25</v>
      </c>
      <c r="I20" s="55">
        <v>0.5</v>
      </c>
      <c r="J20" s="150">
        <v>0.75</v>
      </c>
      <c r="K20" s="150">
        <v>1</v>
      </c>
      <c r="L20" s="278">
        <v>45291</v>
      </c>
      <c r="M20" s="46" t="s">
        <v>547</v>
      </c>
      <c r="N20" s="416"/>
    </row>
    <row r="21" spans="2:14" ht="81" customHeight="1" x14ac:dyDescent="0.2">
      <c r="B21" s="525"/>
      <c r="C21" s="585"/>
      <c r="D21" s="590"/>
      <c r="E21" s="78" t="s">
        <v>641</v>
      </c>
      <c r="F21" s="78" t="s">
        <v>642</v>
      </c>
      <c r="G21" s="237">
        <v>2</v>
      </c>
      <c r="H21" s="337" t="s">
        <v>728</v>
      </c>
      <c r="I21" s="337">
        <v>0.5</v>
      </c>
      <c r="J21" s="188">
        <v>1</v>
      </c>
      <c r="K21" s="188">
        <v>1</v>
      </c>
      <c r="L21" s="278">
        <v>45291</v>
      </c>
      <c r="M21" s="212" t="s">
        <v>100</v>
      </c>
      <c r="N21" s="416"/>
    </row>
    <row r="22" spans="2:14" ht="88" customHeight="1" x14ac:dyDescent="0.2">
      <c r="B22" s="525"/>
      <c r="C22" s="585"/>
      <c r="D22" s="590"/>
      <c r="E22" s="226" t="s">
        <v>407</v>
      </c>
      <c r="F22" s="315" t="s">
        <v>328</v>
      </c>
      <c r="G22" s="41">
        <v>0.85</v>
      </c>
      <c r="H22" s="41" t="s">
        <v>728</v>
      </c>
      <c r="I22" s="41">
        <f>7/7</f>
        <v>1</v>
      </c>
      <c r="J22" s="151">
        <v>1</v>
      </c>
      <c r="K22" s="151">
        <v>1</v>
      </c>
      <c r="L22" s="278">
        <v>45291</v>
      </c>
      <c r="M22" s="46" t="s">
        <v>547</v>
      </c>
      <c r="N22" s="416"/>
    </row>
    <row r="23" spans="2:14" ht="137.25" customHeight="1" x14ac:dyDescent="0.2">
      <c r="B23" s="525"/>
      <c r="C23" s="45" t="s">
        <v>61</v>
      </c>
      <c r="D23" s="227" t="s">
        <v>320</v>
      </c>
      <c r="E23" s="78" t="s">
        <v>406</v>
      </c>
      <c r="F23" s="78" t="s">
        <v>316</v>
      </c>
      <c r="G23" s="55">
        <v>1</v>
      </c>
      <c r="H23" s="55">
        <v>0.25</v>
      </c>
      <c r="I23" s="55">
        <v>0.5</v>
      </c>
      <c r="J23" s="337">
        <v>0.75</v>
      </c>
      <c r="K23" s="337">
        <v>1</v>
      </c>
      <c r="L23" s="278">
        <v>45291</v>
      </c>
      <c r="M23" s="46" t="s">
        <v>547</v>
      </c>
      <c r="N23" s="419" t="s">
        <v>787</v>
      </c>
    </row>
    <row r="24" spans="2:14" ht="116" customHeight="1" x14ac:dyDescent="0.2">
      <c r="B24" s="525"/>
      <c r="C24" s="227" t="s">
        <v>60</v>
      </c>
      <c r="D24" s="90" t="s">
        <v>37</v>
      </c>
      <c r="E24" s="78" t="s">
        <v>643</v>
      </c>
      <c r="F24" s="78" t="s">
        <v>644</v>
      </c>
      <c r="G24" s="237">
        <v>1</v>
      </c>
      <c r="H24" s="337">
        <v>1</v>
      </c>
      <c r="I24" s="337">
        <v>1</v>
      </c>
      <c r="J24" s="337">
        <v>1</v>
      </c>
      <c r="K24" s="337">
        <v>1</v>
      </c>
      <c r="L24" s="278">
        <v>45291</v>
      </c>
      <c r="M24" s="46" t="s">
        <v>547</v>
      </c>
      <c r="N24" s="417"/>
    </row>
    <row r="25" spans="2:14" ht="78" customHeight="1" x14ac:dyDescent="0.2">
      <c r="B25" s="525"/>
      <c r="C25" s="590" t="s">
        <v>233</v>
      </c>
      <c r="D25" s="586" t="s">
        <v>228</v>
      </c>
      <c r="E25" s="588" t="s">
        <v>645</v>
      </c>
      <c r="F25" s="78" t="s">
        <v>687</v>
      </c>
      <c r="G25" s="237">
        <v>3</v>
      </c>
      <c r="H25" s="337" t="s">
        <v>728</v>
      </c>
      <c r="I25" s="337" t="s">
        <v>728</v>
      </c>
      <c r="J25" s="373">
        <v>0.33300000000000002</v>
      </c>
      <c r="K25" s="337">
        <v>1</v>
      </c>
      <c r="L25" s="278">
        <v>45291</v>
      </c>
      <c r="M25" s="46" t="s">
        <v>547</v>
      </c>
      <c r="N25" s="417"/>
    </row>
    <row r="26" spans="2:14" ht="72" customHeight="1" thickBot="1" x14ac:dyDescent="0.25">
      <c r="B26" s="526"/>
      <c r="C26" s="591"/>
      <c r="D26" s="587"/>
      <c r="E26" s="589"/>
      <c r="F26" s="82" t="s">
        <v>665</v>
      </c>
      <c r="G26" s="225">
        <v>3</v>
      </c>
      <c r="H26" s="292" t="s">
        <v>728</v>
      </c>
      <c r="I26" s="292" t="s">
        <v>728</v>
      </c>
      <c r="J26" s="338">
        <v>0.33300000000000002</v>
      </c>
      <c r="K26" s="292">
        <v>1</v>
      </c>
      <c r="L26" s="279">
        <v>45291</v>
      </c>
      <c r="M26" s="71" t="s">
        <v>547</v>
      </c>
      <c r="N26" s="418"/>
    </row>
    <row r="27" spans="2:14" x14ac:dyDescent="0.2">
      <c r="H27" s="420">
        <f>AVERAGE(H12:H26)</f>
        <v>0.32572727272727275</v>
      </c>
      <c r="I27" s="420">
        <f>AVERAGE(I12:I26)</f>
        <v>0.58969230769230774</v>
      </c>
      <c r="J27" s="420">
        <f>AVERAGE(J12:J26)</f>
        <v>0.76106666666666667</v>
      </c>
      <c r="K27" s="420">
        <f>AVERAGE(K12:K26)</f>
        <v>1</v>
      </c>
    </row>
  </sheetData>
  <mergeCells count="29">
    <mergeCell ref="M1:N1"/>
    <mergeCell ref="B6:N6"/>
    <mergeCell ref="B12:B26"/>
    <mergeCell ref="D25:D26"/>
    <mergeCell ref="E25:E26"/>
    <mergeCell ref="C25:C26"/>
    <mergeCell ref="M10:M11"/>
    <mergeCell ref="E12:E13"/>
    <mergeCell ref="C12:C22"/>
    <mergeCell ref="D12:D22"/>
    <mergeCell ref="E16:E19"/>
    <mergeCell ref="N10:N11"/>
    <mergeCell ref="L10:L11"/>
    <mergeCell ref="A1:A11"/>
    <mergeCell ref="E10:E11"/>
    <mergeCell ref="F10:F11"/>
    <mergeCell ref="G10:G11"/>
    <mergeCell ref="B5:G5"/>
    <mergeCell ref="B1:C4"/>
    <mergeCell ref="B9:G9"/>
    <mergeCell ref="B10:B11"/>
    <mergeCell ref="D10:D11"/>
    <mergeCell ref="C10:C11"/>
    <mergeCell ref="B7:N7"/>
    <mergeCell ref="B8:N8"/>
    <mergeCell ref="M2:N2"/>
    <mergeCell ref="M3:N3"/>
    <mergeCell ref="M4:N4"/>
    <mergeCell ref="D1:L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N25"/>
  <sheetViews>
    <sheetView topLeftCell="C19" zoomScale="74" zoomScaleNormal="60" workbookViewId="0">
      <selection activeCell="I23" sqref="I23"/>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11" width="20.83203125" style="4" customWidth="1"/>
    <col min="12" max="12" width="20.6640625" style="4" customWidth="1"/>
    <col min="13" max="13" width="18.83203125" style="4" customWidth="1"/>
    <col min="14" max="14" width="23.33203125" style="4" customWidth="1"/>
    <col min="15" max="239" width="10.8320312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0.8320312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0.8320312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0.8320312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0.8320312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0.8320312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0.8320312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0.8320312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0.8320312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0.8320312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0.8320312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0.8320312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0.8320312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0.8320312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0.8320312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0.8320312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0.8320312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0.8320312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0.8320312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0.8320312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0.8320312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0.8320312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0.8320312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0.8320312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0.8320312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0.8320312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0.8320312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0.8320312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0.8320312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0.8320312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0.8320312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0.8320312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0.8320312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0.8320312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0.8320312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0.8320312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0.8320312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0.8320312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0.8320312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0.8320312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0.8320312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0.8320312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0.8320312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0.8320312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0.8320312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0.8320312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0.8320312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0.8320312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0.8320312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0.8320312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0.8320312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0.8320312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0.8320312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0.8320312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0.8320312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0.8320312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0.8320312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0.8320312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0.8320312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0.8320312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0.8320312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0.8320312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0.8320312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77" width="10.83203125" style="4"/>
    <col min="16378" max="16384" width="11.5" style="4" customWidth="1"/>
  </cols>
  <sheetData>
    <row r="1" spans="1:14" s="1" customFormat="1" ht="21.75" customHeight="1" x14ac:dyDescent="0.2">
      <c r="A1" s="455"/>
      <c r="B1" s="468"/>
      <c r="C1" s="469"/>
      <c r="D1" s="491" t="s">
        <v>17</v>
      </c>
      <c r="E1" s="492"/>
      <c r="F1" s="492"/>
      <c r="G1" s="492"/>
      <c r="H1" s="492"/>
      <c r="I1" s="492"/>
      <c r="J1" s="492"/>
      <c r="K1" s="492"/>
      <c r="L1" s="493"/>
      <c r="M1" s="545" t="s">
        <v>0</v>
      </c>
      <c r="N1" s="546"/>
    </row>
    <row r="2" spans="1:14" s="1" customFormat="1" ht="21.75" customHeight="1" x14ac:dyDescent="0.2">
      <c r="A2" s="455"/>
      <c r="B2" s="470"/>
      <c r="C2" s="471"/>
      <c r="D2" s="494"/>
      <c r="E2" s="495"/>
      <c r="F2" s="495"/>
      <c r="G2" s="495"/>
      <c r="H2" s="495"/>
      <c r="I2" s="495"/>
      <c r="J2" s="495"/>
      <c r="K2" s="495"/>
      <c r="L2" s="496"/>
      <c r="M2" s="547" t="s">
        <v>727</v>
      </c>
      <c r="N2" s="548"/>
    </row>
    <row r="3" spans="1:14" s="1" customFormat="1" ht="21.75" customHeight="1" x14ac:dyDescent="0.2">
      <c r="A3" s="455"/>
      <c r="B3" s="470"/>
      <c r="C3" s="471"/>
      <c r="D3" s="494"/>
      <c r="E3" s="495"/>
      <c r="F3" s="495"/>
      <c r="G3" s="495"/>
      <c r="H3" s="495"/>
      <c r="I3" s="495"/>
      <c r="J3" s="495"/>
      <c r="K3" s="495"/>
      <c r="L3" s="496"/>
      <c r="M3" s="547" t="s">
        <v>102</v>
      </c>
      <c r="N3" s="548"/>
    </row>
    <row r="4" spans="1:14" s="1" customFormat="1" ht="21.75" customHeight="1" thickBot="1" x14ac:dyDescent="0.25">
      <c r="A4" s="455"/>
      <c r="B4" s="472"/>
      <c r="C4" s="473"/>
      <c r="D4" s="497"/>
      <c r="E4" s="498"/>
      <c r="F4" s="498"/>
      <c r="G4" s="498"/>
      <c r="H4" s="498"/>
      <c r="I4" s="498"/>
      <c r="J4" s="498"/>
      <c r="K4" s="498"/>
      <c r="L4" s="499"/>
      <c r="M4" s="555" t="s">
        <v>1</v>
      </c>
      <c r="N4" s="556"/>
    </row>
    <row r="5" spans="1:14" s="1" customFormat="1" ht="18.75" customHeight="1" thickBot="1" x14ac:dyDescent="0.25">
      <c r="A5" s="455"/>
      <c r="B5" s="456"/>
      <c r="C5" s="456"/>
      <c r="D5" s="456"/>
      <c r="E5" s="456"/>
      <c r="F5" s="456"/>
      <c r="G5" s="456"/>
      <c r="H5" s="456"/>
      <c r="I5" s="456"/>
      <c r="J5" s="456"/>
      <c r="K5" s="456"/>
      <c r="L5" s="456"/>
      <c r="M5" s="456"/>
      <c r="N5" s="456"/>
    </row>
    <row r="6" spans="1:14" s="1" customFormat="1" ht="28.5" customHeight="1" thickBot="1" x14ac:dyDescent="0.25">
      <c r="A6" s="455"/>
      <c r="B6" s="463" t="s">
        <v>690</v>
      </c>
      <c r="C6" s="464"/>
      <c r="D6" s="464"/>
      <c r="E6" s="464"/>
      <c r="F6" s="464"/>
      <c r="G6" s="464"/>
      <c r="H6" s="464"/>
      <c r="I6" s="464"/>
      <c r="J6" s="464"/>
      <c r="K6" s="464"/>
      <c r="L6" s="464"/>
      <c r="M6" s="464"/>
      <c r="N6" s="465"/>
    </row>
    <row r="7" spans="1:14" s="1" customFormat="1" ht="28.5" customHeight="1" thickBot="1" x14ac:dyDescent="0.25">
      <c r="A7" s="455"/>
      <c r="B7" s="463" t="s">
        <v>222</v>
      </c>
      <c r="C7" s="464"/>
      <c r="D7" s="464"/>
      <c r="E7" s="464"/>
      <c r="F7" s="464"/>
      <c r="G7" s="464"/>
      <c r="H7" s="464"/>
      <c r="I7" s="464"/>
      <c r="J7" s="464"/>
      <c r="K7" s="464"/>
      <c r="L7" s="464"/>
      <c r="M7" s="464"/>
      <c r="N7" s="465"/>
    </row>
    <row r="8" spans="1:14" s="2" customFormat="1" ht="28.5" customHeight="1" thickBot="1" x14ac:dyDescent="0.25">
      <c r="A8" s="455"/>
      <c r="B8" s="463" t="s">
        <v>689</v>
      </c>
      <c r="C8" s="464"/>
      <c r="D8" s="464"/>
      <c r="E8" s="464"/>
      <c r="F8" s="464"/>
      <c r="G8" s="464"/>
      <c r="H8" s="464"/>
      <c r="I8" s="464"/>
      <c r="J8" s="464"/>
      <c r="K8" s="464"/>
      <c r="L8" s="464"/>
      <c r="M8" s="464"/>
      <c r="N8" s="465"/>
    </row>
    <row r="9" spans="1:14" s="1" customFormat="1" ht="28.5" customHeight="1" thickBot="1" x14ac:dyDescent="0.25">
      <c r="A9" s="455"/>
      <c r="B9" s="508"/>
      <c r="C9" s="508"/>
      <c r="D9" s="508"/>
      <c r="E9" s="508"/>
      <c r="F9" s="508"/>
      <c r="G9" s="508"/>
      <c r="H9" s="72"/>
      <c r="I9" s="72"/>
      <c r="J9" s="72"/>
      <c r="K9" s="72"/>
    </row>
    <row r="10" spans="1:14" s="1" customFormat="1" ht="28.5" customHeight="1" thickBot="1" x14ac:dyDescent="0.25">
      <c r="A10" s="455"/>
      <c r="B10" s="458" t="s">
        <v>205</v>
      </c>
      <c r="C10" s="460" t="s">
        <v>3</v>
      </c>
      <c r="D10" s="460" t="s">
        <v>22</v>
      </c>
      <c r="E10" s="460" t="s">
        <v>4</v>
      </c>
      <c r="F10" s="460" t="s">
        <v>10</v>
      </c>
      <c r="G10" s="460" t="s">
        <v>312</v>
      </c>
      <c r="H10" s="299" t="s">
        <v>729</v>
      </c>
      <c r="I10" s="299" t="s">
        <v>729</v>
      </c>
      <c r="J10" s="299" t="s">
        <v>729</v>
      </c>
      <c r="K10" s="299" t="s">
        <v>729</v>
      </c>
      <c r="L10" s="466" t="s">
        <v>9</v>
      </c>
      <c r="M10" s="466" t="s">
        <v>7</v>
      </c>
      <c r="N10" s="510" t="s">
        <v>521</v>
      </c>
    </row>
    <row r="11" spans="1:14" s="3" customFormat="1" ht="28.5" customHeight="1" thickBot="1" x14ac:dyDescent="0.25">
      <c r="A11" s="455"/>
      <c r="B11" s="459"/>
      <c r="C11" s="461"/>
      <c r="D11" s="461"/>
      <c r="E11" s="461"/>
      <c r="F11" s="461"/>
      <c r="G11" s="461"/>
      <c r="H11" s="300" t="s">
        <v>730</v>
      </c>
      <c r="I11" s="300" t="s">
        <v>748</v>
      </c>
      <c r="J11" s="300" t="s">
        <v>773</v>
      </c>
      <c r="K11" s="300" t="s">
        <v>791</v>
      </c>
      <c r="L11" s="518"/>
      <c r="M11" s="467"/>
      <c r="N11" s="511"/>
    </row>
    <row r="12" spans="1:14" ht="57" customHeight="1" x14ac:dyDescent="0.2">
      <c r="B12" s="482" t="s">
        <v>300</v>
      </c>
      <c r="C12" s="596" t="s">
        <v>226</v>
      </c>
      <c r="D12" s="536" t="s">
        <v>294</v>
      </c>
      <c r="E12" s="175" t="s">
        <v>65</v>
      </c>
      <c r="F12" s="121" t="s">
        <v>199</v>
      </c>
      <c r="G12" s="259">
        <v>0.95</v>
      </c>
      <c r="H12" s="259">
        <v>1</v>
      </c>
      <c r="I12" s="259">
        <v>1</v>
      </c>
      <c r="J12" s="359">
        <v>1</v>
      </c>
      <c r="K12" s="359">
        <v>1</v>
      </c>
      <c r="L12" s="276">
        <v>45291</v>
      </c>
      <c r="M12" s="169" t="s">
        <v>66</v>
      </c>
      <c r="N12" s="153"/>
    </row>
    <row r="13" spans="1:14" ht="57" customHeight="1" x14ac:dyDescent="0.2">
      <c r="B13" s="483"/>
      <c r="C13" s="597"/>
      <c r="D13" s="537"/>
      <c r="E13" s="152" t="s">
        <v>659</v>
      </c>
      <c r="F13" s="75" t="s">
        <v>660</v>
      </c>
      <c r="G13" s="150">
        <v>1</v>
      </c>
      <c r="H13" s="150" t="s">
        <v>728</v>
      </c>
      <c r="I13" s="150">
        <v>0.5</v>
      </c>
      <c r="J13" s="373">
        <v>0.75</v>
      </c>
      <c r="K13" s="373">
        <v>1</v>
      </c>
      <c r="L13" s="278">
        <v>45291</v>
      </c>
      <c r="M13" s="10" t="s">
        <v>66</v>
      </c>
      <c r="N13" s="140"/>
    </row>
    <row r="14" spans="1:14" ht="58" customHeight="1" x14ac:dyDescent="0.2">
      <c r="B14" s="483"/>
      <c r="C14" s="597"/>
      <c r="D14" s="537"/>
      <c r="E14" s="152" t="s">
        <v>489</v>
      </c>
      <c r="F14" s="75" t="s">
        <v>382</v>
      </c>
      <c r="G14" s="54">
        <v>4</v>
      </c>
      <c r="H14" s="150">
        <v>0.25</v>
      </c>
      <c r="I14" s="150">
        <v>0.5</v>
      </c>
      <c r="J14" s="359">
        <v>0.75</v>
      </c>
      <c r="K14" s="359">
        <v>1</v>
      </c>
      <c r="L14" s="278">
        <v>45291</v>
      </c>
      <c r="M14" s="10" t="s">
        <v>66</v>
      </c>
      <c r="N14" s="140"/>
    </row>
    <row r="15" spans="1:14" ht="52" customHeight="1" x14ac:dyDescent="0.2">
      <c r="B15" s="483"/>
      <c r="C15" s="597"/>
      <c r="D15" s="489" t="s">
        <v>295</v>
      </c>
      <c r="E15" s="152" t="s">
        <v>673</v>
      </c>
      <c r="F15" s="75" t="s">
        <v>403</v>
      </c>
      <c r="G15" s="54">
        <v>2</v>
      </c>
      <c r="H15" s="150" t="s">
        <v>728</v>
      </c>
      <c r="I15" s="150" t="s">
        <v>728</v>
      </c>
      <c r="J15" s="359">
        <f>1/2</f>
        <v>0.5</v>
      </c>
      <c r="K15" s="359">
        <v>1</v>
      </c>
      <c r="L15" s="278">
        <v>45291</v>
      </c>
      <c r="M15" s="10" t="s">
        <v>66</v>
      </c>
      <c r="N15" s="427" t="s">
        <v>792</v>
      </c>
    </row>
    <row r="16" spans="1:14" ht="58" customHeight="1" x14ac:dyDescent="0.2">
      <c r="B16" s="483"/>
      <c r="C16" s="597"/>
      <c r="D16" s="489"/>
      <c r="E16" s="152" t="s">
        <v>434</v>
      </c>
      <c r="F16" s="152" t="s">
        <v>383</v>
      </c>
      <c r="G16" s="54">
        <v>3</v>
      </c>
      <c r="H16" s="150" t="s">
        <v>728</v>
      </c>
      <c r="I16" s="149">
        <v>0.33300000000000002</v>
      </c>
      <c r="J16" s="406">
        <v>0.66</v>
      </c>
      <c r="K16" s="406">
        <v>1</v>
      </c>
      <c r="L16" s="278">
        <v>45291</v>
      </c>
      <c r="M16" s="10" t="s">
        <v>726</v>
      </c>
      <c r="N16" s="140" t="s">
        <v>752</v>
      </c>
    </row>
    <row r="17" spans="2:14" ht="58" customHeight="1" x14ac:dyDescent="0.2">
      <c r="B17" s="483"/>
      <c r="C17" s="597"/>
      <c r="D17" s="489"/>
      <c r="E17" s="152" t="s">
        <v>490</v>
      </c>
      <c r="F17" s="75" t="s">
        <v>200</v>
      </c>
      <c r="G17" s="54">
        <v>1</v>
      </c>
      <c r="H17" s="150" t="s">
        <v>728</v>
      </c>
      <c r="I17" s="337" t="s">
        <v>728</v>
      </c>
      <c r="J17" s="150">
        <v>1</v>
      </c>
      <c r="K17" s="150">
        <v>1</v>
      </c>
      <c r="L17" s="278">
        <v>45291</v>
      </c>
      <c r="M17" s="10" t="s">
        <v>702</v>
      </c>
      <c r="N17" s="140"/>
    </row>
    <row r="18" spans="2:14" ht="62" customHeight="1" x14ac:dyDescent="0.2">
      <c r="B18" s="483"/>
      <c r="C18" s="597"/>
      <c r="D18" s="489" t="s">
        <v>663</v>
      </c>
      <c r="E18" s="335" t="s">
        <v>662</v>
      </c>
      <c r="F18" s="152" t="s">
        <v>700</v>
      </c>
      <c r="G18" s="281">
        <v>0.8</v>
      </c>
      <c r="H18" s="281">
        <v>1</v>
      </c>
      <c r="I18" s="281">
        <v>1</v>
      </c>
      <c r="J18" s="150">
        <v>1</v>
      </c>
      <c r="K18" s="150">
        <v>1</v>
      </c>
      <c r="L18" s="278">
        <v>45291</v>
      </c>
      <c r="M18" s="10" t="s">
        <v>703</v>
      </c>
      <c r="N18" s="140"/>
    </row>
    <row r="19" spans="2:14" ht="62" customHeight="1" x14ac:dyDescent="0.2">
      <c r="B19" s="483"/>
      <c r="C19" s="597"/>
      <c r="D19" s="489"/>
      <c r="E19" s="336" t="s">
        <v>664</v>
      </c>
      <c r="F19" s="152" t="s">
        <v>701</v>
      </c>
      <c r="G19" s="281">
        <v>0.8</v>
      </c>
      <c r="H19" s="281">
        <v>1</v>
      </c>
      <c r="I19" s="281">
        <v>1</v>
      </c>
      <c r="J19" s="337">
        <v>1</v>
      </c>
      <c r="K19" s="337">
        <v>1</v>
      </c>
      <c r="L19" s="278">
        <v>45291</v>
      </c>
      <c r="M19" s="10" t="s">
        <v>702</v>
      </c>
      <c r="N19" s="140"/>
    </row>
    <row r="20" spans="2:14" ht="97" customHeight="1" x14ac:dyDescent="0.2">
      <c r="B20" s="483"/>
      <c r="C20" s="597"/>
      <c r="D20" s="489"/>
      <c r="E20" s="152" t="s">
        <v>674</v>
      </c>
      <c r="F20" s="152" t="s">
        <v>675</v>
      </c>
      <c r="G20" s="237">
        <v>2</v>
      </c>
      <c r="H20" s="337">
        <v>0.5</v>
      </c>
      <c r="I20" s="337">
        <v>0.5</v>
      </c>
      <c r="J20" s="150">
        <v>0.5</v>
      </c>
      <c r="K20" s="150">
        <v>1</v>
      </c>
      <c r="L20" s="278">
        <v>45291</v>
      </c>
      <c r="M20" s="10" t="s">
        <v>66</v>
      </c>
      <c r="N20" s="140"/>
    </row>
    <row r="21" spans="2:14" ht="107" customHeight="1" x14ac:dyDescent="0.2">
      <c r="B21" s="483"/>
      <c r="C21" s="598"/>
      <c r="D21" s="489"/>
      <c r="E21" s="152" t="s">
        <v>676</v>
      </c>
      <c r="F21" s="152" t="s">
        <v>677</v>
      </c>
      <c r="G21" s="237">
        <v>1</v>
      </c>
      <c r="H21" s="337">
        <v>1</v>
      </c>
      <c r="I21" s="337">
        <v>1</v>
      </c>
      <c r="J21" s="188">
        <v>1</v>
      </c>
      <c r="K21" s="188">
        <v>1</v>
      </c>
      <c r="L21" s="278">
        <v>45291</v>
      </c>
      <c r="M21" s="10" t="s">
        <v>66</v>
      </c>
      <c r="N21" s="140"/>
    </row>
    <row r="22" spans="2:14" ht="42" x14ac:dyDescent="0.2">
      <c r="B22" s="483"/>
      <c r="C22" s="486" t="s">
        <v>226</v>
      </c>
      <c r="D22" s="489" t="s">
        <v>296</v>
      </c>
      <c r="E22" s="152" t="s">
        <v>491</v>
      </c>
      <c r="F22" s="51" t="s">
        <v>346</v>
      </c>
      <c r="G22" s="54">
        <v>1</v>
      </c>
      <c r="H22" s="150">
        <v>1</v>
      </c>
      <c r="I22" s="150">
        <v>1</v>
      </c>
      <c r="J22" s="151">
        <v>1</v>
      </c>
      <c r="K22" s="151">
        <v>1</v>
      </c>
      <c r="L22" s="278">
        <v>45291</v>
      </c>
      <c r="M22" s="10" t="s">
        <v>249</v>
      </c>
      <c r="N22" s="140"/>
    </row>
    <row r="23" spans="2:14" ht="42" x14ac:dyDescent="0.2">
      <c r="B23" s="483"/>
      <c r="C23" s="486"/>
      <c r="D23" s="489"/>
      <c r="E23" s="152" t="s">
        <v>492</v>
      </c>
      <c r="F23" s="139" t="s">
        <v>544</v>
      </c>
      <c r="G23" s="54">
        <v>2</v>
      </c>
      <c r="H23" s="150" t="s">
        <v>728</v>
      </c>
      <c r="I23" s="150">
        <v>0.5</v>
      </c>
      <c r="J23" s="337">
        <v>0.5</v>
      </c>
      <c r="K23" s="337">
        <v>1</v>
      </c>
      <c r="L23" s="278">
        <v>45291</v>
      </c>
      <c r="M23" s="10" t="s">
        <v>249</v>
      </c>
      <c r="N23" s="140" t="s">
        <v>753</v>
      </c>
    </row>
    <row r="24" spans="2:14" ht="57" thickBot="1" x14ac:dyDescent="0.25">
      <c r="B24" s="484"/>
      <c r="C24" s="583"/>
      <c r="D24" s="550"/>
      <c r="E24" s="177" t="s">
        <v>661</v>
      </c>
      <c r="F24" s="88" t="s">
        <v>678</v>
      </c>
      <c r="G24" s="225">
        <v>3</v>
      </c>
      <c r="H24" s="338">
        <v>0.33300000000000002</v>
      </c>
      <c r="I24" s="374">
        <v>0.33300000000000002</v>
      </c>
      <c r="J24" s="338">
        <v>0.66600000000000004</v>
      </c>
      <c r="K24" s="338">
        <v>1</v>
      </c>
      <c r="L24" s="279">
        <v>45291</v>
      </c>
      <c r="M24" s="172" t="s">
        <v>66</v>
      </c>
      <c r="N24" s="83"/>
    </row>
    <row r="25" spans="2:14" ht="35" customHeight="1" x14ac:dyDescent="0.2">
      <c r="H25" s="20">
        <f>AVERAGE(H12:H24)</f>
        <v>0.76037500000000002</v>
      </c>
      <c r="I25" s="20">
        <f>AVERAGE(I12:I24)</f>
        <v>0.69690909090909092</v>
      </c>
      <c r="J25" s="363">
        <f>AVERAGE(J12:J24)</f>
        <v>0.79430769230769238</v>
      </c>
      <c r="K25" s="363">
        <f>AVERAGE(K12:K24)</f>
        <v>1</v>
      </c>
    </row>
  </sheetData>
  <mergeCells count="28">
    <mergeCell ref="A1:A11"/>
    <mergeCell ref="B1:C4"/>
    <mergeCell ref="N10:N11"/>
    <mergeCell ref="B9:G9"/>
    <mergeCell ref="B10:B11"/>
    <mergeCell ref="B6:N6"/>
    <mergeCell ref="B7:N7"/>
    <mergeCell ref="B8:N8"/>
    <mergeCell ref="L10:L11"/>
    <mergeCell ref="C10:C11"/>
    <mergeCell ref="D10:D11"/>
    <mergeCell ref="E10:E11"/>
    <mergeCell ref="F10:F11"/>
    <mergeCell ref="G10:G11"/>
    <mergeCell ref="D22:D24"/>
    <mergeCell ref="M10:M11"/>
    <mergeCell ref="M1:N1"/>
    <mergeCell ref="M2:N2"/>
    <mergeCell ref="M3:N3"/>
    <mergeCell ref="M4:N4"/>
    <mergeCell ref="B5:N5"/>
    <mergeCell ref="D1:L4"/>
    <mergeCell ref="C12:C21"/>
    <mergeCell ref="D15:D17"/>
    <mergeCell ref="D12:D14"/>
    <mergeCell ref="B12:B24"/>
    <mergeCell ref="D18:D21"/>
    <mergeCell ref="C22:C2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P24"/>
  <sheetViews>
    <sheetView topLeftCell="D17" zoomScale="88" zoomScaleNormal="84" workbookViewId="0">
      <selection activeCell="F16" sqref="F16"/>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7" width="16.5" style="4" customWidth="1"/>
    <col min="8" max="11" width="21" style="4" customWidth="1"/>
    <col min="12" max="12" width="16.5" style="4" customWidth="1"/>
    <col min="13" max="13" width="20.33203125" style="4" customWidth="1"/>
    <col min="14" max="14" width="24.1640625" style="4" customWidth="1"/>
    <col min="15" max="15" width="26.33203125" style="4" customWidth="1"/>
    <col min="16"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3" width="11.5" style="4"/>
    <col min="16384" max="16384" width="11.5" style="4" customWidth="1"/>
  </cols>
  <sheetData>
    <row r="1" spans="1:16" s="1" customFormat="1" ht="21.75" customHeight="1" x14ac:dyDescent="0.2">
      <c r="A1" s="455"/>
      <c r="B1" s="468"/>
      <c r="C1" s="469"/>
      <c r="D1" s="491" t="s">
        <v>18</v>
      </c>
      <c r="E1" s="492"/>
      <c r="F1" s="492"/>
      <c r="G1" s="492"/>
      <c r="H1" s="492"/>
      <c r="I1" s="492"/>
      <c r="J1" s="492"/>
      <c r="K1" s="492"/>
      <c r="L1" s="492"/>
      <c r="M1" s="493"/>
      <c r="N1" s="545" t="s">
        <v>0</v>
      </c>
      <c r="O1" s="546"/>
    </row>
    <row r="2" spans="1:16" s="1" customFormat="1" ht="21.75" customHeight="1" x14ac:dyDescent="0.2">
      <c r="A2" s="455"/>
      <c r="B2" s="470"/>
      <c r="C2" s="471"/>
      <c r="D2" s="494"/>
      <c r="E2" s="495"/>
      <c r="F2" s="495"/>
      <c r="G2" s="495"/>
      <c r="H2" s="495"/>
      <c r="I2" s="495"/>
      <c r="J2" s="495"/>
      <c r="K2" s="495"/>
      <c r="L2" s="495"/>
      <c r="M2" s="496"/>
      <c r="N2" s="547" t="s">
        <v>727</v>
      </c>
      <c r="O2" s="548"/>
    </row>
    <row r="3" spans="1:16" s="1" customFormat="1" ht="21.75" customHeight="1" x14ac:dyDescent="0.2">
      <c r="A3" s="455"/>
      <c r="B3" s="470"/>
      <c r="C3" s="471"/>
      <c r="D3" s="494"/>
      <c r="E3" s="495"/>
      <c r="F3" s="495"/>
      <c r="G3" s="495"/>
      <c r="H3" s="495"/>
      <c r="I3" s="495"/>
      <c r="J3" s="495"/>
      <c r="K3" s="495"/>
      <c r="L3" s="495"/>
      <c r="M3" s="496"/>
      <c r="N3" s="547" t="s">
        <v>102</v>
      </c>
      <c r="O3" s="548"/>
    </row>
    <row r="4" spans="1:16" s="1" customFormat="1" ht="21.75" customHeight="1" thickBot="1" x14ac:dyDescent="0.25">
      <c r="A4" s="455"/>
      <c r="B4" s="472"/>
      <c r="C4" s="473"/>
      <c r="D4" s="497"/>
      <c r="E4" s="498"/>
      <c r="F4" s="498"/>
      <c r="G4" s="498"/>
      <c r="H4" s="498"/>
      <c r="I4" s="498"/>
      <c r="J4" s="498"/>
      <c r="K4" s="498"/>
      <c r="L4" s="498"/>
      <c r="M4" s="499"/>
      <c r="N4" s="555" t="s">
        <v>1</v>
      </c>
      <c r="O4" s="556"/>
    </row>
    <row r="5" spans="1:16" s="1" customFormat="1" ht="15.75" customHeight="1" thickBot="1" x14ac:dyDescent="0.25">
      <c r="A5" s="455"/>
      <c r="B5" s="554"/>
      <c r="C5" s="554"/>
      <c r="D5" s="508"/>
      <c r="E5" s="508"/>
      <c r="F5" s="508"/>
      <c r="G5" s="508"/>
      <c r="H5" s="72"/>
      <c r="I5" s="72"/>
      <c r="J5" s="72"/>
      <c r="K5" s="72"/>
      <c r="L5" s="72"/>
    </row>
    <row r="6" spans="1:16" s="1" customFormat="1" ht="28.5" customHeight="1" thickBot="1" x14ac:dyDescent="0.25">
      <c r="A6" s="455"/>
      <c r="B6" s="463" t="s">
        <v>690</v>
      </c>
      <c r="C6" s="464"/>
      <c r="D6" s="464"/>
      <c r="E6" s="464"/>
      <c r="F6" s="464"/>
      <c r="G6" s="464"/>
      <c r="H6" s="464"/>
      <c r="I6" s="464"/>
      <c r="J6" s="464"/>
      <c r="K6" s="464"/>
      <c r="L6" s="464"/>
      <c r="M6" s="464"/>
      <c r="N6" s="464"/>
      <c r="O6" s="465"/>
      <c r="P6" s="293"/>
    </row>
    <row r="7" spans="1:16" s="2" customFormat="1" ht="28.5" customHeight="1" thickBot="1" x14ac:dyDescent="0.25">
      <c r="A7" s="455"/>
      <c r="B7" s="463" t="s">
        <v>222</v>
      </c>
      <c r="C7" s="464"/>
      <c r="D7" s="464"/>
      <c r="E7" s="464"/>
      <c r="F7" s="464"/>
      <c r="G7" s="464"/>
      <c r="H7" s="464"/>
      <c r="I7" s="464"/>
      <c r="J7" s="464"/>
      <c r="K7" s="464"/>
      <c r="L7" s="464"/>
      <c r="M7" s="464"/>
      <c r="N7" s="464"/>
      <c r="O7" s="465"/>
      <c r="P7" s="293"/>
    </row>
    <row r="8" spans="1:16" s="1" customFormat="1" ht="28.5" customHeight="1" thickBot="1" x14ac:dyDescent="0.25">
      <c r="A8" s="455"/>
      <c r="B8" s="463" t="s">
        <v>689</v>
      </c>
      <c r="C8" s="464"/>
      <c r="D8" s="464"/>
      <c r="E8" s="464"/>
      <c r="F8" s="464"/>
      <c r="G8" s="464"/>
      <c r="H8" s="464"/>
      <c r="I8" s="464"/>
      <c r="J8" s="464"/>
      <c r="K8" s="464"/>
      <c r="L8" s="464"/>
      <c r="M8" s="464"/>
      <c r="N8" s="464"/>
      <c r="O8" s="465"/>
      <c r="P8" s="293"/>
    </row>
    <row r="9" spans="1:16" s="1" customFormat="1" ht="28.5" customHeight="1" thickBot="1" x14ac:dyDescent="0.25">
      <c r="A9" s="455"/>
      <c r="B9" s="508"/>
      <c r="C9" s="508"/>
      <c r="D9" s="508"/>
      <c r="E9" s="508"/>
      <c r="F9" s="508"/>
      <c r="G9" s="508"/>
      <c r="H9" s="72"/>
      <c r="I9" s="72"/>
      <c r="J9" s="72"/>
      <c r="K9" s="72"/>
      <c r="L9" s="72"/>
    </row>
    <row r="10" spans="1:16" s="1" customFormat="1" ht="28.5" customHeight="1" thickBot="1" x14ac:dyDescent="0.25">
      <c r="A10" s="455"/>
      <c r="B10" s="458" t="s">
        <v>205</v>
      </c>
      <c r="C10" s="460" t="s">
        <v>3</v>
      </c>
      <c r="D10" s="460" t="s">
        <v>22</v>
      </c>
      <c r="E10" s="460" t="s">
        <v>4</v>
      </c>
      <c r="F10" s="460" t="s">
        <v>10</v>
      </c>
      <c r="G10" s="460" t="s">
        <v>312</v>
      </c>
      <c r="H10" s="299" t="s">
        <v>729</v>
      </c>
      <c r="I10" s="299" t="s">
        <v>729</v>
      </c>
      <c r="J10" s="299" t="s">
        <v>729</v>
      </c>
      <c r="K10" s="299" t="s">
        <v>729</v>
      </c>
      <c r="L10" s="487" t="s">
        <v>8</v>
      </c>
      <c r="M10" s="466" t="s">
        <v>9</v>
      </c>
      <c r="N10" s="510" t="s">
        <v>7</v>
      </c>
      <c r="O10" s="510" t="s">
        <v>521</v>
      </c>
    </row>
    <row r="11" spans="1:16" s="3" customFormat="1" ht="28.5" customHeight="1" thickBot="1" x14ac:dyDescent="0.25">
      <c r="A11" s="455"/>
      <c r="B11" s="459"/>
      <c r="C11" s="461"/>
      <c r="D11" s="461"/>
      <c r="E11" s="461"/>
      <c r="F11" s="461"/>
      <c r="G11" s="461"/>
      <c r="H11" s="421" t="s">
        <v>730</v>
      </c>
      <c r="I11" s="300" t="s">
        <v>748</v>
      </c>
      <c r="J11" s="300" t="s">
        <v>773</v>
      </c>
      <c r="K11" s="300" t="s">
        <v>785</v>
      </c>
      <c r="L11" s="488"/>
      <c r="M11" s="467"/>
      <c r="N11" s="511"/>
      <c r="O11" s="511"/>
    </row>
    <row r="12" spans="1:16" s="7" customFormat="1" ht="78.75" customHeight="1" x14ac:dyDescent="0.2">
      <c r="A12" s="455"/>
      <c r="B12" s="600" t="s">
        <v>298</v>
      </c>
      <c r="C12" s="595" t="s">
        <v>319</v>
      </c>
      <c r="D12" s="595" t="s">
        <v>220</v>
      </c>
      <c r="E12" s="80" t="s">
        <v>213</v>
      </c>
      <c r="F12" s="248" t="s">
        <v>214</v>
      </c>
      <c r="G12" s="252">
        <v>2</v>
      </c>
      <c r="H12" s="46" t="s">
        <v>728</v>
      </c>
      <c r="I12" s="382">
        <v>0.5</v>
      </c>
      <c r="J12" s="382">
        <v>1</v>
      </c>
      <c r="K12" s="382">
        <v>1</v>
      </c>
      <c r="L12" s="246">
        <v>44562</v>
      </c>
      <c r="M12" s="70">
        <v>44926</v>
      </c>
      <c r="N12" s="213" t="s">
        <v>100</v>
      </c>
      <c r="O12" s="81"/>
    </row>
    <row r="13" spans="1:16" s="7" customFormat="1" ht="42" customHeight="1" x14ac:dyDescent="0.2">
      <c r="B13" s="601"/>
      <c r="C13" s="590"/>
      <c r="D13" s="590"/>
      <c r="E13" s="78" t="s">
        <v>215</v>
      </c>
      <c r="F13" s="249" t="s">
        <v>216</v>
      </c>
      <c r="G13" s="253">
        <v>2</v>
      </c>
      <c r="H13" s="46" t="s">
        <v>728</v>
      </c>
      <c r="I13" s="383">
        <v>0.5</v>
      </c>
      <c r="J13" s="383">
        <v>1</v>
      </c>
      <c r="K13" s="383">
        <v>1</v>
      </c>
      <c r="L13" s="247">
        <v>44562</v>
      </c>
      <c r="M13" s="46">
        <v>44926</v>
      </c>
      <c r="N13" s="212" t="s">
        <v>100</v>
      </c>
      <c r="O13" s="79"/>
    </row>
    <row r="14" spans="1:16" s="7" customFormat="1" ht="75" customHeight="1" x14ac:dyDescent="0.2">
      <c r="B14" s="601"/>
      <c r="C14" s="590"/>
      <c r="D14" s="590"/>
      <c r="E14" s="593" t="s">
        <v>493</v>
      </c>
      <c r="F14" s="250" t="s">
        <v>393</v>
      </c>
      <c r="G14" s="253">
        <v>4</v>
      </c>
      <c r="H14" s="151">
        <f>(1/4)</f>
        <v>0.25</v>
      </c>
      <c r="I14" s="366">
        <v>0.5</v>
      </c>
      <c r="J14" s="366">
        <v>0.75</v>
      </c>
      <c r="K14" s="366">
        <v>1</v>
      </c>
      <c r="L14" s="247">
        <v>44562</v>
      </c>
      <c r="M14" s="46">
        <v>44926</v>
      </c>
      <c r="N14" s="212" t="s">
        <v>100</v>
      </c>
      <c r="O14" s="79"/>
    </row>
    <row r="15" spans="1:16" s="7" customFormat="1" ht="82" customHeight="1" x14ac:dyDescent="0.2">
      <c r="B15" s="601"/>
      <c r="C15" s="590"/>
      <c r="D15" s="590"/>
      <c r="E15" s="593"/>
      <c r="F15" s="250" t="s">
        <v>392</v>
      </c>
      <c r="G15" s="253">
        <v>4</v>
      </c>
      <c r="H15" s="384">
        <f>(1/4)</f>
        <v>0.25</v>
      </c>
      <c r="I15" s="385">
        <v>0.5</v>
      </c>
      <c r="J15" s="385">
        <v>0.75</v>
      </c>
      <c r="K15" s="385">
        <v>1</v>
      </c>
      <c r="L15" s="386">
        <v>44562</v>
      </c>
      <c r="M15" s="46">
        <v>44926</v>
      </c>
      <c r="N15" s="212" t="s">
        <v>100</v>
      </c>
      <c r="O15" s="79"/>
    </row>
    <row r="16" spans="1:16" s="7" customFormat="1" ht="107.25" customHeight="1" x14ac:dyDescent="0.2">
      <c r="B16" s="601"/>
      <c r="C16" s="590"/>
      <c r="D16" s="590"/>
      <c r="E16" s="78" t="s">
        <v>494</v>
      </c>
      <c r="F16" s="249" t="s">
        <v>522</v>
      </c>
      <c r="G16" s="253">
        <v>1</v>
      </c>
      <c r="H16" s="46" t="s">
        <v>728</v>
      </c>
      <c r="I16" s="46" t="s">
        <v>728</v>
      </c>
      <c r="J16" s="281">
        <v>1</v>
      </c>
      <c r="K16" s="281">
        <v>1</v>
      </c>
      <c r="L16" s="46">
        <v>44562</v>
      </c>
      <c r="M16" s="46">
        <v>44926</v>
      </c>
      <c r="N16" s="212" t="s">
        <v>100</v>
      </c>
      <c r="O16" s="79"/>
    </row>
    <row r="17" spans="2:15" s="7" customFormat="1" ht="107.25" customHeight="1" x14ac:dyDescent="0.2">
      <c r="B17" s="601"/>
      <c r="C17" s="590"/>
      <c r="D17" s="590"/>
      <c r="E17" s="593" t="s">
        <v>495</v>
      </c>
      <c r="F17" s="249" t="s">
        <v>394</v>
      </c>
      <c r="G17" s="253">
        <v>4</v>
      </c>
      <c r="H17" s="151">
        <f>(1/4)</f>
        <v>0.25</v>
      </c>
      <c r="I17" s="151">
        <v>0.5</v>
      </c>
      <c r="J17" s="151">
        <v>0.75</v>
      </c>
      <c r="K17" s="151">
        <v>1</v>
      </c>
      <c r="L17" s="46">
        <v>44562</v>
      </c>
      <c r="M17" s="46">
        <v>44926</v>
      </c>
      <c r="N17" s="212" t="s">
        <v>100</v>
      </c>
      <c r="O17" s="79"/>
    </row>
    <row r="18" spans="2:15" s="7" customFormat="1" ht="107.25" customHeight="1" x14ac:dyDescent="0.2">
      <c r="B18" s="601"/>
      <c r="C18" s="590"/>
      <c r="D18" s="590"/>
      <c r="E18" s="593"/>
      <c r="F18" s="250" t="s">
        <v>395</v>
      </c>
      <c r="G18" s="253">
        <v>2</v>
      </c>
      <c r="H18" s="46" t="s">
        <v>728</v>
      </c>
      <c r="I18" s="281">
        <v>0.5</v>
      </c>
      <c r="J18" s="281">
        <v>0.75</v>
      </c>
      <c r="K18" s="281">
        <v>1</v>
      </c>
      <c r="L18" s="46">
        <v>44562</v>
      </c>
      <c r="M18" s="46">
        <v>44926</v>
      </c>
      <c r="N18" s="212" t="s">
        <v>100</v>
      </c>
      <c r="O18" s="79"/>
    </row>
    <row r="19" spans="2:15" s="7" customFormat="1" ht="72" customHeight="1" x14ac:dyDescent="0.2">
      <c r="B19" s="601"/>
      <c r="C19" s="590"/>
      <c r="D19" s="590"/>
      <c r="E19" s="78" t="s">
        <v>496</v>
      </c>
      <c r="F19" s="249" t="s">
        <v>497</v>
      </c>
      <c r="G19" s="253">
        <v>12</v>
      </c>
      <c r="H19" s="151">
        <f>(3/12)</f>
        <v>0.25</v>
      </c>
      <c r="I19" s="151">
        <v>0.5</v>
      </c>
      <c r="J19" s="151">
        <v>0.75</v>
      </c>
      <c r="K19" s="151">
        <v>1</v>
      </c>
      <c r="L19" s="46">
        <v>44562</v>
      </c>
      <c r="M19" s="46">
        <v>44926</v>
      </c>
      <c r="N19" s="212" t="s">
        <v>100</v>
      </c>
      <c r="O19" s="79"/>
    </row>
    <row r="20" spans="2:15" ht="86" customHeight="1" x14ac:dyDescent="0.2">
      <c r="B20" s="601"/>
      <c r="C20" s="590"/>
      <c r="D20" s="228" t="s">
        <v>640</v>
      </c>
      <c r="E20" s="78" t="s">
        <v>641</v>
      </c>
      <c r="F20" s="249" t="s">
        <v>642</v>
      </c>
      <c r="G20" s="254">
        <v>2</v>
      </c>
      <c r="H20" s="46" t="s">
        <v>728</v>
      </c>
      <c r="I20" s="281">
        <v>0.5</v>
      </c>
      <c r="J20" s="281">
        <v>0.9</v>
      </c>
      <c r="K20" s="281">
        <v>1</v>
      </c>
      <c r="L20" s="46">
        <v>44562</v>
      </c>
      <c r="M20" s="46">
        <v>44926</v>
      </c>
      <c r="N20" s="212" t="s">
        <v>100</v>
      </c>
      <c r="O20" s="79"/>
    </row>
    <row r="21" spans="2:15" ht="79" customHeight="1" x14ac:dyDescent="0.2">
      <c r="B21" s="601"/>
      <c r="C21" s="227" t="s">
        <v>60</v>
      </c>
      <c r="D21" s="90" t="s">
        <v>37</v>
      </c>
      <c r="E21" s="78" t="s">
        <v>643</v>
      </c>
      <c r="F21" s="249" t="s">
        <v>644</v>
      </c>
      <c r="G21" s="254">
        <v>1</v>
      </c>
      <c r="H21" s="46" t="s">
        <v>728</v>
      </c>
      <c r="I21" s="387">
        <v>0.33300000000000002</v>
      </c>
      <c r="J21" s="387">
        <v>0.33300000000000002</v>
      </c>
      <c r="K21" s="281">
        <v>1</v>
      </c>
      <c r="L21" s="46">
        <v>44562</v>
      </c>
      <c r="M21" s="46">
        <v>44926</v>
      </c>
      <c r="N21" s="212" t="s">
        <v>100</v>
      </c>
      <c r="O21" s="79"/>
    </row>
    <row r="22" spans="2:15" ht="53" customHeight="1" x14ac:dyDescent="0.2">
      <c r="B22" s="601"/>
      <c r="C22" s="586" t="s">
        <v>233</v>
      </c>
      <c r="D22" s="588" t="s">
        <v>228</v>
      </c>
      <c r="E22" s="588" t="s">
        <v>645</v>
      </c>
      <c r="F22" s="249" t="s">
        <v>647</v>
      </c>
      <c r="G22" s="254">
        <v>3</v>
      </c>
      <c r="H22" s="46" t="s">
        <v>728</v>
      </c>
      <c r="I22" s="46" t="s">
        <v>788</v>
      </c>
      <c r="J22" s="281">
        <v>0.67</v>
      </c>
      <c r="K22" s="281">
        <v>1</v>
      </c>
      <c r="L22" s="46">
        <v>44562</v>
      </c>
      <c r="M22" s="46">
        <v>44926</v>
      </c>
      <c r="N22" s="212" t="s">
        <v>100</v>
      </c>
      <c r="O22" s="79"/>
    </row>
    <row r="23" spans="2:15" ht="52" customHeight="1" thickBot="1" x14ac:dyDescent="0.25">
      <c r="B23" s="602"/>
      <c r="C23" s="587"/>
      <c r="D23" s="589"/>
      <c r="E23" s="589"/>
      <c r="F23" s="251" t="s">
        <v>665</v>
      </c>
      <c r="G23" s="255">
        <v>3</v>
      </c>
      <c r="H23" s="71" t="s">
        <v>728</v>
      </c>
      <c r="I23" s="422">
        <v>0.33</v>
      </c>
      <c r="J23" s="422">
        <v>0.67</v>
      </c>
      <c r="K23" s="422">
        <v>1</v>
      </c>
      <c r="L23" s="71">
        <v>44562</v>
      </c>
      <c r="M23" s="71">
        <v>44926</v>
      </c>
      <c r="N23" s="214" t="s">
        <v>100</v>
      </c>
      <c r="O23" s="83"/>
    </row>
    <row r="24" spans="2:15" x14ac:dyDescent="0.2">
      <c r="H24" s="59">
        <f>AVERAGE(H12:H23)</f>
        <v>0.25</v>
      </c>
      <c r="I24" s="59">
        <f>AVERAGE(I12:I23)</f>
        <v>0.46630000000000005</v>
      </c>
      <c r="J24" s="59">
        <f>AVERAGE(J12:J23)</f>
        <v>0.7769166666666667</v>
      </c>
      <c r="K24" s="59">
        <f>AVERAGE(K12:K23)</f>
        <v>1</v>
      </c>
      <c r="N24" s="599" t="s">
        <v>5</v>
      </c>
      <c r="O24" s="599"/>
    </row>
  </sheetData>
  <mergeCells count="31">
    <mergeCell ref="N24:O24"/>
    <mergeCell ref="C22:C23"/>
    <mergeCell ref="D22:D23"/>
    <mergeCell ref="E22:E23"/>
    <mergeCell ref="B12:B23"/>
    <mergeCell ref="E14:E15"/>
    <mergeCell ref="A1:A12"/>
    <mergeCell ref="B9:G9"/>
    <mergeCell ref="B10:B11"/>
    <mergeCell ref="D10:D11"/>
    <mergeCell ref="C10:C11"/>
    <mergeCell ref="B5:G5"/>
    <mergeCell ref="E10:E11"/>
    <mergeCell ref="F10:F11"/>
    <mergeCell ref="G10:G11"/>
    <mergeCell ref="B1:C4"/>
    <mergeCell ref="C12:C20"/>
    <mergeCell ref="B8:O8"/>
    <mergeCell ref="L10:L11"/>
    <mergeCell ref="M10:M11"/>
    <mergeCell ref="N1:O1"/>
    <mergeCell ref="N2:O2"/>
    <mergeCell ref="N3:O3"/>
    <mergeCell ref="N4:O4"/>
    <mergeCell ref="D12:D19"/>
    <mergeCell ref="D1:M4"/>
    <mergeCell ref="E17:E18"/>
    <mergeCell ref="N10:N11"/>
    <mergeCell ref="O10:O11"/>
    <mergeCell ref="B6:O6"/>
    <mergeCell ref="B7:O7"/>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P28"/>
  <sheetViews>
    <sheetView topLeftCell="B15" zoomScale="75" zoomScaleNormal="63" workbookViewId="0">
      <selection activeCell="K20" sqref="K20"/>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8" width="18" style="4" customWidth="1"/>
    <col min="9" max="11" width="20.83203125" style="4" customWidth="1"/>
    <col min="12" max="12" width="18" style="4" customWidth="1"/>
    <col min="13" max="13" width="16.1640625" style="4" customWidth="1"/>
    <col min="14" max="14" width="17.6640625" style="4" customWidth="1"/>
    <col min="15" max="15" width="22.33203125" style="4" customWidth="1"/>
    <col min="16"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4" width="11.5" style="4"/>
  </cols>
  <sheetData>
    <row r="1" spans="1:16" s="1" customFormat="1" ht="21.75" customHeight="1" x14ac:dyDescent="0.2">
      <c r="A1" s="58"/>
      <c r="B1" s="468"/>
      <c r="C1" s="469"/>
      <c r="D1" s="491" t="s">
        <v>20</v>
      </c>
      <c r="E1" s="492"/>
      <c r="F1" s="492"/>
      <c r="G1" s="492"/>
      <c r="H1" s="492"/>
      <c r="I1" s="492"/>
      <c r="J1" s="492"/>
      <c r="K1" s="492"/>
      <c r="L1" s="492"/>
      <c r="M1" s="493"/>
      <c r="N1" s="603" t="s">
        <v>0</v>
      </c>
      <c r="O1" s="604"/>
    </row>
    <row r="2" spans="1:16" s="1" customFormat="1" ht="21.75" customHeight="1" x14ac:dyDescent="0.2">
      <c r="A2" s="58"/>
      <c r="B2" s="470"/>
      <c r="C2" s="471"/>
      <c r="D2" s="494"/>
      <c r="E2" s="495"/>
      <c r="F2" s="495"/>
      <c r="G2" s="495"/>
      <c r="H2" s="495"/>
      <c r="I2" s="495"/>
      <c r="J2" s="495"/>
      <c r="K2" s="495"/>
      <c r="L2" s="495"/>
      <c r="M2" s="496"/>
      <c r="N2" s="605" t="s">
        <v>727</v>
      </c>
      <c r="O2" s="606"/>
    </row>
    <row r="3" spans="1:16" s="1" customFormat="1" ht="21.75" customHeight="1" x14ac:dyDescent="0.2">
      <c r="A3" s="58"/>
      <c r="B3" s="470"/>
      <c r="C3" s="471"/>
      <c r="D3" s="494"/>
      <c r="E3" s="495"/>
      <c r="F3" s="495"/>
      <c r="G3" s="495"/>
      <c r="H3" s="495"/>
      <c r="I3" s="495"/>
      <c r="J3" s="495"/>
      <c r="K3" s="495"/>
      <c r="L3" s="495"/>
      <c r="M3" s="496"/>
      <c r="N3" s="605" t="s">
        <v>102</v>
      </c>
      <c r="O3" s="606"/>
    </row>
    <row r="4" spans="1:16" s="1" customFormat="1" ht="21.75" customHeight="1" thickBot="1" x14ac:dyDescent="0.25">
      <c r="A4" s="58"/>
      <c r="B4" s="472"/>
      <c r="C4" s="473"/>
      <c r="D4" s="497"/>
      <c r="E4" s="498"/>
      <c r="F4" s="498"/>
      <c r="G4" s="498"/>
      <c r="H4" s="498"/>
      <c r="I4" s="498"/>
      <c r="J4" s="498"/>
      <c r="K4" s="498"/>
      <c r="L4" s="498"/>
      <c r="M4" s="499"/>
      <c r="N4" s="607" t="s">
        <v>1</v>
      </c>
      <c r="O4" s="608"/>
    </row>
    <row r="5" spans="1:16" s="1" customFormat="1" ht="18.75" customHeight="1" thickBot="1" x14ac:dyDescent="0.25">
      <c r="A5" s="58"/>
      <c r="B5" s="554"/>
      <c r="C5" s="554"/>
      <c r="D5" s="554"/>
      <c r="E5" s="554"/>
      <c r="F5" s="554"/>
      <c r="G5" s="554"/>
      <c r="H5" s="554"/>
      <c r="I5" s="554"/>
      <c r="J5" s="554"/>
      <c r="K5" s="554"/>
      <c r="L5" s="554"/>
      <c r="M5" s="554"/>
      <c r="N5" s="554"/>
      <c r="O5" s="554"/>
    </row>
    <row r="6" spans="1:16" s="1" customFormat="1" ht="24" customHeight="1" thickBot="1" x14ac:dyDescent="0.25">
      <c r="A6" s="58"/>
      <c r="B6" s="463" t="s">
        <v>690</v>
      </c>
      <c r="C6" s="464"/>
      <c r="D6" s="464"/>
      <c r="E6" s="464"/>
      <c r="F6" s="464"/>
      <c r="G6" s="464"/>
      <c r="H6" s="464"/>
      <c r="I6" s="464"/>
      <c r="J6" s="464"/>
      <c r="K6" s="464"/>
      <c r="L6" s="464"/>
      <c r="M6" s="464"/>
      <c r="N6" s="464"/>
      <c r="O6" s="465"/>
      <c r="P6" s="293"/>
    </row>
    <row r="7" spans="1:16" s="1" customFormat="1" ht="28.5" customHeight="1" thickBot="1" x14ac:dyDescent="0.25">
      <c r="A7" s="58"/>
      <c r="B7" s="463" t="s">
        <v>222</v>
      </c>
      <c r="C7" s="464"/>
      <c r="D7" s="464"/>
      <c r="E7" s="464"/>
      <c r="F7" s="464"/>
      <c r="G7" s="464"/>
      <c r="H7" s="464"/>
      <c r="I7" s="464"/>
      <c r="J7" s="464"/>
      <c r="K7" s="464"/>
      <c r="L7" s="464"/>
      <c r="M7" s="464"/>
      <c r="N7" s="464"/>
      <c r="O7" s="465"/>
      <c r="P7" s="293"/>
    </row>
    <row r="8" spans="1:16" s="1" customFormat="1" ht="28" customHeight="1" thickBot="1" x14ac:dyDescent="0.25">
      <c r="A8" s="58"/>
      <c r="B8" s="463" t="s">
        <v>689</v>
      </c>
      <c r="C8" s="464"/>
      <c r="D8" s="464"/>
      <c r="E8" s="464"/>
      <c r="F8" s="464"/>
      <c r="G8" s="464"/>
      <c r="H8" s="464"/>
      <c r="I8" s="464"/>
      <c r="J8" s="464"/>
      <c r="K8" s="464"/>
      <c r="L8" s="464"/>
      <c r="M8" s="464"/>
      <c r="N8" s="464"/>
      <c r="O8" s="465"/>
      <c r="P8" s="293"/>
    </row>
    <row r="9" spans="1:16" s="1" customFormat="1" ht="16.5" customHeight="1" thickBot="1" x14ac:dyDescent="0.25">
      <c r="A9" s="58"/>
      <c r="B9" s="457"/>
      <c r="C9" s="457"/>
      <c r="D9" s="457"/>
      <c r="E9" s="457"/>
      <c r="F9" s="457"/>
      <c r="G9" s="457"/>
      <c r="H9" s="72"/>
      <c r="I9" s="72"/>
      <c r="J9" s="72"/>
      <c r="K9" s="72"/>
      <c r="L9" s="72"/>
    </row>
    <row r="10" spans="1:16" s="1" customFormat="1" ht="28.5" customHeight="1" thickBot="1" x14ac:dyDescent="0.25">
      <c r="A10" s="58"/>
      <c r="B10" s="458" t="s">
        <v>205</v>
      </c>
      <c r="C10" s="460" t="s">
        <v>3</v>
      </c>
      <c r="D10" s="460" t="s">
        <v>22</v>
      </c>
      <c r="E10" s="460" t="s">
        <v>4</v>
      </c>
      <c r="F10" s="460" t="s">
        <v>10</v>
      </c>
      <c r="G10" s="460" t="s">
        <v>312</v>
      </c>
      <c r="H10" s="299" t="s">
        <v>729</v>
      </c>
      <c r="I10" s="299" t="s">
        <v>729</v>
      </c>
      <c r="J10" s="299" t="s">
        <v>729</v>
      </c>
      <c r="K10" s="299" t="s">
        <v>729</v>
      </c>
      <c r="L10" s="466" t="s">
        <v>8</v>
      </c>
      <c r="M10" s="466" t="s">
        <v>9</v>
      </c>
      <c r="N10" s="466" t="s">
        <v>7</v>
      </c>
      <c r="O10" s="466" t="s">
        <v>521</v>
      </c>
    </row>
    <row r="11" spans="1:16" s="3" customFormat="1" ht="28.5" customHeight="1" thickBot="1" x14ac:dyDescent="0.25">
      <c r="A11" s="58"/>
      <c r="B11" s="575"/>
      <c r="C11" s="462"/>
      <c r="D11" s="462"/>
      <c r="E11" s="462"/>
      <c r="F11" s="462"/>
      <c r="G11" s="462"/>
      <c r="H11" s="300" t="s">
        <v>730</v>
      </c>
      <c r="I11" s="300" t="s">
        <v>748</v>
      </c>
      <c r="J11" s="300" t="s">
        <v>773</v>
      </c>
      <c r="K11" s="300" t="s">
        <v>785</v>
      </c>
      <c r="L11" s="467"/>
      <c r="M11" s="467"/>
      <c r="N11" s="467"/>
      <c r="O11" s="467"/>
    </row>
    <row r="12" spans="1:16" s="3" customFormat="1" ht="84" customHeight="1" x14ac:dyDescent="0.2">
      <c r="A12" s="58"/>
      <c r="B12" s="615" t="s">
        <v>218</v>
      </c>
      <c r="C12" s="620" t="s">
        <v>219</v>
      </c>
      <c r="D12" s="615" t="s">
        <v>317</v>
      </c>
      <c r="E12" s="154" t="s">
        <v>408</v>
      </c>
      <c r="F12" s="294" t="s">
        <v>409</v>
      </c>
      <c r="G12" s="295">
        <v>1</v>
      </c>
      <c r="H12" s="394">
        <v>1</v>
      </c>
      <c r="I12" s="394">
        <v>1</v>
      </c>
      <c r="J12" s="395">
        <v>1</v>
      </c>
      <c r="K12" s="395">
        <v>1</v>
      </c>
      <c r="L12" s="246">
        <v>44562</v>
      </c>
      <c r="M12" s="70">
        <v>44926</v>
      </c>
      <c r="N12" s="216" t="s">
        <v>416</v>
      </c>
      <c r="O12" s="64"/>
    </row>
    <row r="13" spans="1:16" s="3" customFormat="1" ht="76" customHeight="1" x14ac:dyDescent="0.2">
      <c r="A13" s="58"/>
      <c r="B13" s="616"/>
      <c r="C13" s="621"/>
      <c r="D13" s="616"/>
      <c r="E13" s="623" t="s">
        <v>410</v>
      </c>
      <c r="F13" s="239" t="s">
        <v>667</v>
      </c>
      <c r="G13" s="155">
        <v>1</v>
      </c>
      <c r="H13" s="302" t="s">
        <v>728</v>
      </c>
      <c r="I13" s="302">
        <v>1</v>
      </c>
      <c r="J13" s="396">
        <v>1</v>
      </c>
      <c r="K13" s="396">
        <v>1</v>
      </c>
      <c r="L13" s="247">
        <v>44562</v>
      </c>
      <c r="M13" s="46">
        <v>44926</v>
      </c>
      <c r="N13" s="215" t="s">
        <v>417</v>
      </c>
      <c r="O13" s="60"/>
    </row>
    <row r="14" spans="1:16" s="3" customFormat="1" ht="97" customHeight="1" x14ac:dyDescent="0.2">
      <c r="A14" s="58"/>
      <c r="B14" s="616"/>
      <c r="C14" s="621"/>
      <c r="D14" s="616"/>
      <c r="E14" s="624"/>
      <c r="F14" s="240" t="s">
        <v>415</v>
      </c>
      <c r="G14" s="155">
        <v>1</v>
      </c>
      <c r="H14" s="302" t="s">
        <v>728</v>
      </c>
      <c r="I14" s="302">
        <v>1</v>
      </c>
      <c r="J14" s="395">
        <v>1</v>
      </c>
      <c r="K14" s="395">
        <v>1</v>
      </c>
      <c r="L14" s="247">
        <v>44562</v>
      </c>
      <c r="M14" s="46">
        <v>44926</v>
      </c>
      <c r="N14" s="215" t="s">
        <v>417</v>
      </c>
      <c r="O14" s="60"/>
    </row>
    <row r="15" spans="1:16" s="3" customFormat="1" ht="117" customHeight="1" x14ac:dyDescent="0.2">
      <c r="A15" s="58"/>
      <c r="B15" s="616"/>
      <c r="C15" s="621"/>
      <c r="D15" s="616"/>
      <c r="E15" s="238" t="s">
        <v>411</v>
      </c>
      <c r="F15" s="239" t="s">
        <v>412</v>
      </c>
      <c r="G15" s="156">
        <v>12</v>
      </c>
      <c r="H15" s="354">
        <v>0.25</v>
      </c>
      <c r="I15" s="354">
        <v>0.5</v>
      </c>
      <c r="J15" s="395">
        <v>0.75</v>
      </c>
      <c r="K15" s="395">
        <v>1</v>
      </c>
      <c r="L15" s="247">
        <v>44562</v>
      </c>
      <c r="M15" s="46">
        <v>44926</v>
      </c>
      <c r="N15" s="215" t="s">
        <v>417</v>
      </c>
      <c r="O15" s="60"/>
    </row>
    <row r="16" spans="1:16" s="3" customFormat="1" ht="117" customHeight="1" x14ac:dyDescent="0.2">
      <c r="A16" s="58"/>
      <c r="B16" s="616"/>
      <c r="C16" s="621"/>
      <c r="D16" s="616"/>
      <c r="E16" s="238" t="s">
        <v>413</v>
      </c>
      <c r="F16" s="241" t="s">
        <v>540</v>
      </c>
      <c r="G16" s="23">
        <v>1</v>
      </c>
      <c r="H16" s="302">
        <v>0.25</v>
      </c>
      <c r="I16" s="302">
        <v>0.5</v>
      </c>
      <c r="J16" s="395">
        <v>0.75</v>
      </c>
      <c r="K16" s="395">
        <v>1</v>
      </c>
      <c r="L16" s="247">
        <v>44562</v>
      </c>
      <c r="M16" s="46">
        <v>44926</v>
      </c>
      <c r="N16" s="215" t="s">
        <v>417</v>
      </c>
      <c r="O16" s="60"/>
    </row>
    <row r="17" spans="1:15" s="3" customFormat="1" ht="134" customHeight="1" x14ac:dyDescent="0.2">
      <c r="A17" s="58"/>
      <c r="B17" s="616"/>
      <c r="C17" s="621"/>
      <c r="D17" s="619"/>
      <c r="E17" s="238" t="s">
        <v>414</v>
      </c>
      <c r="F17" s="241" t="s">
        <v>414</v>
      </c>
      <c r="G17" s="156">
        <v>2</v>
      </c>
      <c r="H17" s="301" t="s">
        <v>728</v>
      </c>
      <c r="I17" s="301" t="s">
        <v>728</v>
      </c>
      <c r="J17" s="397">
        <v>0.5</v>
      </c>
      <c r="K17" s="397">
        <v>1</v>
      </c>
      <c r="L17" s="247">
        <v>44562</v>
      </c>
      <c r="M17" s="46">
        <v>44926</v>
      </c>
      <c r="N17" s="215" t="s">
        <v>418</v>
      </c>
      <c r="O17" s="428" t="s">
        <v>793</v>
      </c>
    </row>
    <row r="18" spans="1:15" s="7" customFormat="1" ht="97.5" customHeight="1" x14ac:dyDescent="0.2">
      <c r="B18" s="616"/>
      <c r="C18" s="621"/>
      <c r="D18" s="618" t="s">
        <v>220</v>
      </c>
      <c r="E18" s="22" t="s">
        <v>500</v>
      </c>
      <c r="F18" s="239" t="s">
        <v>396</v>
      </c>
      <c r="G18" s="155">
        <v>3</v>
      </c>
      <c r="H18" s="302" t="s">
        <v>728</v>
      </c>
      <c r="I18" s="388">
        <v>0.33300000000000002</v>
      </c>
      <c r="J18" s="399">
        <v>0.66600000000000004</v>
      </c>
      <c r="K18" s="397">
        <v>1</v>
      </c>
      <c r="L18" s="247">
        <v>44562</v>
      </c>
      <c r="M18" s="46">
        <v>44926</v>
      </c>
      <c r="N18" s="215" t="s">
        <v>416</v>
      </c>
      <c r="O18" s="429"/>
    </row>
    <row r="19" spans="1:15" s="7" customFormat="1" ht="68.25" customHeight="1" x14ac:dyDescent="0.2">
      <c r="B19" s="616"/>
      <c r="C19" s="621"/>
      <c r="D19" s="616"/>
      <c r="E19" s="22" t="s">
        <v>499</v>
      </c>
      <c r="F19" s="239" t="s">
        <v>91</v>
      </c>
      <c r="G19" s="23">
        <v>1</v>
      </c>
      <c r="H19" s="302">
        <v>1</v>
      </c>
      <c r="I19" s="302">
        <v>1</v>
      </c>
      <c r="J19" s="342">
        <v>1</v>
      </c>
      <c r="K19" s="342">
        <v>1</v>
      </c>
      <c r="L19" s="247">
        <v>44562</v>
      </c>
      <c r="M19" s="46">
        <v>44926</v>
      </c>
      <c r="N19" s="215" t="s">
        <v>416</v>
      </c>
      <c r="O19" s="60"/>
    </row>
    <row r="20" spans="1:15" s="7" customFormat="1" ht="68.25" customHeight="1" x14ac:dyDescent="0.2">
      <c r="B20" s="616"/>
      <c r="C20" s="621"/>
      <c r="D20" s="619"/>
      <c r="E20" s="22" t="s">
        <v>498</v>
      </c>
      <c r="F20" s="241" t="s">
        <v>93</v>
      </c>
      <c r="G20" s="156">
        <v>12</v>
      </c>
      <c r="H20" s="354">
        <v>0.25</v>
      </c>
      <c r="I20" s="354">
        <v>0.5</v>
      </c>
      <c r="J20" s="397">
        <v>0.75</v>
      </c>
      <c r="K20" s="397">
        <v>1</v>
      </c>
      <c r="L20" s="269">
        <v>44562</v>
      </c>
      <c r="M20" s="229">
        <v>44926</v>
      </c>
      <c r="N20" s="215" t="s">
        <v>416</v>
      </c>
      <c r="O20" s="60"/>
    </row>
    <row r="21" spans="1:15" s="7" customFormat="1" ht="66" customHeight="1" x14ac:dyDescent="0.2">
      <c r="B21" s="616"/>
      <c r="C21" s="622"/>
      <c r="D21" s="244" t="s">
        <v>648</v>
      </c>
      <c r="E21" s="22" t="s">
        <v>641</v>
      </c>
      <c r="F21" s="242" t="s">
        <v>642</v>
      </c>
      <c r="G21" s="230">
        <v>2</v>
      </c>
      <c r="H21" s="355" t="s">
        <v>728</v>
      </c>
      <c r="I21" s="303" t="s">
        <v>728</v>
      </c>
      <c r="J21" s="398">
        <v>0.9</v>
      </c>
      <c r="K21" s="398">
        <v>1</v>
      </c>
      <c r="L21" s="269">
        <v>44562</v>
      </c>
      <c r="M21" s="229">
        <v>44926</v>
      </c>
      <c r="N21" s="215" t="s">
        <v>416</v>
      </c>
      <c r="O21" s="79"/>
    </row>
    <row r="22" spans="1:15" ht="129" customHeight="1" x14ac:dyDescent="0.2">
      <c r="B22" s="616"/>
      <c r="C22" s="242" t="s">
        <v>60</v>
      </c>
      <c r="D22" s="245" t="s">
        <v>37</v>
      </c>
      <c r="E22" s="22" t="s">
        <v>643</v>
      </c>
      <c r="F22" s="242" t="s">
        <v>644</v>
      </c>
      <c r="G22" s="268">
        <v>1</v>
      </c>
      <c r="H22" s="356">
        <v>1</v>
      </c>
      <c r="I22" s="356">
        <v>1</v>
      </c>
      <c r="J22" s="400">
        <v>1</v>
      </c>
      <c r="K22" s="400">
        <v>1</v>
      </c>
      <c r="L22" s="269">
        <v>44562</v>
      </c>
      <c r="M22" s="229">
        <v>44926</v>
      </c>
      <c r="N22" s="22" t="s">
        <v>416</v>
      </c>
      <c r="O22" s="79"/>
    </row>
    <row r="23" spans="1:15" ht="103" customHeight="1" x14ac:dyDescent="0.2">
      <c r="B23" s="616"/>
      <c r="C23" s="609" t="s">
        <v>233</v>
      </c>
      <c r="D23" s="611" t="s">
        <v>228</v>
      </c>
      <c r="E23" s="613" t="s">
        <v>645</v>
      </c>
      <c r="F23" s="242" t="s">
        <v>647</v>
      </c>
      <c r="G23" s="268">
        <v>3</v>
      </c>
      <c r="H23" s="357">
        <v>0.3</v>
      </c>
      <c r="I23" s="304" t="s">
        <v>728</v>
      </c>
      <c r="J23" s="401">
        <v>0.66600000000000004</v>
      </c>
      <c r="K23" s="396">
        <v>1</v>
      </c>
      <c r="L23" s="269">
        <v>44562</v>
      </c>
      <c r="M23" s="229">
        <v>44926</v>
      </c>
      <c r="N23" s="22" t="s">
        <v>416</v>
      </c>
      <c r="O23" s="431" t="s">
        <v>794</v>
      </c>
    </row>
    <row r="24" spans="1:15" ht="103" customHeight="1" thickBot="1" x14ac:dyDescent="0.25">
      <c r="B24" s="617"/>
      <c r="C24" s="610"/>
      <c r="D24" s="612"/>
      <c r="E24" s="614"/>
      <c r="F24" s="243" t="s">
        <v>646</v>
      </c>
      <c r="G24" s="331">
        <v>3</v>
      </c>
      <c r="H24" s="358">
        <v>0.3</v>
      </c>
      <c r="I24" s="332" t="s">
        <v>728</v>
      </c>
      <c r="J24" s="402">
        <v>0.66600000000000004</v>
      </c>
      <c r="K24" s="430">
        <v>1</v>
      </c>
      <c r="L24" s="270">
        <v>44562</v>
      </c>
      <c r="M24" s="231">
        <v>44926</v>
      </c>
      <c r="N24" s="122" t="s">
        <v>416</v>
      </c>
      <c r="O24" s="431" t="s">
        <v>794</v>
      </c>
    </row>
    <row r="25" spans="1:15" ht="24.75" customHeight="1" x14ac:dyDescent="0.2">
      <c r="H25" s="19">
        <f>AVERAGE(H12:H24)</f>
        <v>0.54374999999999996</v>
      </c>
      <c r="I25" s="19">
        <f>AVERAGE(I12:I24)</f>
        <v>0.75922222222222224</v>
      </c>
      <c r="J25" s="19">
        <f>AVERAGE(J12:J24)</f>
        <v>0.81907692307692315</v>
      </c>
      <c r="K25" s="19">
        <f>AVERAGE(K12:K24)</f>
        <v>1</v>
      </c>
    </row>
    <row r="26" spans="1:15" ht="24.75" customHeight="1" x14ac:dyDescent="0.2"/>
    <row r="27" spans="1:15" ht="24.75" customHeight="1" x14ac:dyDescent="0.2"/>
    <row r="28" spans="1:15" ht="24.75" customHeight="1" x14ac:dyDescent="0.2"/>
  </sheetData>
  <mergeCells count="29">
    <mergeCell ref="C23:C24"/>
    <mergeCell ref="D23:D24"/>
    <mergeCell ref="E23:E24"/>
    <mergeCell ref="B12:B24"/>
    <mergeCell ref="D18:D20"/>
    <mergeCell ref="D12:D17"/>
    <mergeCell ref="C12:C21"/>
    <mergeCell ref="E13:E14"/>
    <mergeCell ref="B1:C4"/>
    <mergeCell ref="D1:M4"/>
    <mergeCell ref="N1:O1"/>
    <mergeCell ref="N2:O2"/>
    <mergeCell ref="N3:O3"/>
    <mergeCell ref="N4:O4"/>
    <mergeCell ref="B5:O5"/>
    <mergeCell ref="B9:G9"/>
    <mergeCell ref="B10:B11"/>
    <mergeCell ref="D10:D11"/>
    <mergeCell ref="C10:C11"/>
    <mergeCell ref="E10:E11"/>
    <mergeCell ref="F10:F11"/>
    <mergeCell ref="N10:N11"/>
    <mergeCell ref="O10:O11"/>
    <mergeCell ref="G10:G11"/>
    <mergeCell ref="L10:L11"/>
    <mergeCell ref="M10:M11"/>
    <mergeCell ref="B6:O6"/>
    <mergeCell ref="B7:O7"/>
    <mergeCell ref="B8:O8"/>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P30"/>
  <sheetViews>
    <sheetView topLeftCell="C21" zoomScale="75" zoomScaleNormal="90" zoomScaleSheetLayoutView="50" workbookViewId="0">
      <selection activeCell="M26" sqref="M26"/>
    </sheetView>
  </sheetViews>
  <sheetFormatPr baseColWidth="10" defaultRowHeight="12" x14ac:dyDescent="0.2"/>
  <cols>
    <col min="1" max="1" width="11.5" style="85"/>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11" width="20.83203125" style="4" customWidth="1"/>
    <col min="12" max="12" width="15.5" style="4" customWidth="1"/>
    <col min="13" max="15" width="18.83203125" style="4" customWidth="1"/>
    <col min="16"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80" width="11.5" style="4"/>
    <col min="16381" max="16384" width="11.5" style="4" customWidth="1"/>
  </cols>
  <sheetData>
    <row r="1" spans="1:16" s="1" customFormat="1" ht="21.75" customHeight="1" x14ac:dyDescent="0.2">
      <c r="A1" s="625"/>
      <c r="B1" s="468"/>
      <c r="C1" s="469"/>
      <c r="D1" s="491" t="s">
        <v>578</v>
      </c>
      <c r="E1" s="492"/>
      <c r="F1" s="492"/>
      <c r="G1" s="492"/>
      <c r="H1" s="492"/>
      <c r="I1" s="492"/>
      <c r="J1" s="492"/>
      <c r="K1" s="492"/>
      <c r="L1" s="493"/>
      <c r="M1" s="603" t="s">
        <v>0</v>
      </c>
      <c r="N1" s="634"/>
      <c r="O1" s="604"/>
    </row>
    <row r="2" spans="1:16" s="1" customFormat="1" ht="21.75" customHeight="1" x14ac:dyDescent="0.2">
      <c r="A2" s="625"/>
      <c r="B2" s="470"/>
      <c r="C2" s="471"/>
      <c r="D2" s="494"/>
      <c r="E2" s="495"/>
      <c r="F2" s="495"/>
      <c r="G2" s="495"/>
      <c r="H2" s="495"/>
      <c r="I2" s="495"/>
      <c r="J2" s="495"/>
      <c r="K2" s="495"/>
      <c r="L2" s="496"/>
      <c r="M2" s="605" t="s">
        <v>727</v>
      </c>
      <c r="N2" s="635"/>
      <c r="O2" s="606"/>
    </row>
    <row r="3" spans="1:16" s="1" customFormat="1" ht="21.75" customHeight="1" x14ac:dyDescent="0.2">
      <c r="A3" s="625"/>
      <c r="B3" s="470"/>
      <c r="C3" s="471"/>
      <c r="D3" s="494"/>
      <c r="E3" s="495"/>
      <c r="F3" s="495"/>
      <c r="G3" s="495"/>
      <c r="H3" s="495"/>
      <c r="I3" s="495"/>
      <c r="J3" s="495"/>
      <c r="K3" s="495"/>
      <c r="L3" s="496"/>
      <c r="M3" s="605" t="s">
        <v>102</v>
      </c>
      <c r="N3" s="635"/>
      <c r="O3" s="606"/>
    </row>
    <row r="4" spans="1:16" s="1" customFormat="1" ht="21.75" customHeight="1" thickBot="1" x14ac:dyDescent="0.25">
      <c r="A4" s="625"/>
      <c r="B4" s="472"/>
      <c r="C4" s="473"/>
      <c r="D4" s="497"/>
      <c r="E4" s="498"/>
      <c r="F4" s="498"/>
      <c r="G4" s="498"/>
      <c r="H4" s="498"/>
      <c r="I4" s="498"/>
      <c r="J4" s="498"/>
      <c r="K4" s="498"/>
      <c r="L4" s="499"/>
      <c r="M4" s="607" t="s">
        <v>1</v>
      </c>
      <c r="N4" s="638"/>
      <c r="O4" s="608"/>
    </row>
    <row r="5" spans="1:16" s="1" customFormat="1" ht="28.5" customHeight="1" thickBot="1" x14ac:dyDescent="0.25">
      <c r="A5" s="625"/>
      <c r="B5" s="626"/>
      <c r="C5" s="509"/>
      <c r="D5" s="509"/>
      <c r="E5" s="509"/>
      <c r="F5" s="509"/>
      <c r="G5" s="509"/>
      <c r="H5" s="296"/>
      <c r="I5" s="296"/>
      <c r="J5" s="296"/>
      <c r="K5" s="296"/>
    </row>
    <row r="6" spans="1:16" s="1" customFormat="1" ht="28.5" customHeight="1" x14ac:dyDescent="0.2">
      <c r="A6" s="625"/>
      <c r="B6" s="627" t="s">
        <v>690</v>
      </c>
      <c r="C6" s="628"/>
      <c r="D6" s="628"/>
      <c r="E6" s="628"/>
      <c r="F6" s="628"/>
      <c r="G6" s="628"/>
      <c r="H6" s="628"/>
      <c r="I6" s="628"/>
      <c r="J6" s="628"/>
      <c r="K6" s="628"/>
      <c r="L6" s="628"/>
      <c r="M6" s="628"/>
      <c r="N6" s="628"/>
      <c r="O6" s="629"/>
      <c r="P6" s="293"/>
    </row>
    <row r="7" spans="1:16" s="1" customFormat="1" ht="28.5" customHeight="1" x14ac:dyDescent="0.2">
      <c r="A7" s="625"/>
      <c r="B7" s="626" t="s">
        <v>222</v>
      </c>
      <c r="C7" s="509"/>
      <c r="D7" s="509"/>
      <c r="E7" s="509"/>
      <c r="F7" s="509"/>
      <c r="G7" s="509"/>
      <c r="H7" s="509"/>
      <c r="I7" s="509"/>
      <c r="J7" s="509"/>
      <c r="K7" s="509"/>
      <c r="L7" s="509"/>
      <c r="M7" s="509"/>
      <c r="N7" s="509"/>
      <c r="O7" s="630"/>
      <c r="P7" s="293"/>
    </row>
    <row r="8" spans="1:16" s="2" customFormat="1" ht="28.5" customHeight="1" thickBot="1" x14ac:dyDescent="0.25">
      <c r="A8" s="625"/>
      <c r="B8" s="631" t="s">
        <v>689</v>
      </c>
      <c r="C8" s="632"/>
      <c r="D8" s="632"/>
      <c r="E8" s="632"/>
      <c r="F8" s="632"/>
      <c r="G8" s="632"/>
      <c r="H8" s="632"/>
      <c r="I8" s="632"/>
      <c r="J8" s="632"/>
      <c r="K8" s="632"/>
      <c r="L8" s="632"/>
      <c r="M8" s="632"/>
      <c r="N8" s="632"/>
      <c r="O8" s="633"/>
      <c r="P8" s="293"/>
    </row>
    <row r="9" spans="1:16" s="1" customFormat="1" ht="28.5" customHeight="1" thickBot="1" x14ac:dyDescent="0.25">
      <c r="A9" s="625"/>
      <c r="B9" s="508"/>
      <c r="C9" s="508"/>
      <c r="D9" s="508"/>
      <c r="E9" s="508"/>
      <c r="F9" s="508"/>
      <c r="G9" s="508"/>
      <c r="H9" s="72"/>
      <c r="I9" s="72"/>
      <c r="J9" s="72"/>
      <c r="K9" s="72"/>
    </row>
    <row r="10" spans="1:16" s="1" customFormat="1" ht="28.5" customHeight="1" thickBot="1" x14ac:dyDescent="0.25">
      <c r="A10" s="625"/>
      <c r="B10" s="458" t="s">
        <v>205</v>
      </c>
      <c r="C10" s="460" t="s">
        <v>3</v>
      </c>
      <c r="D10" s="460" t="s">
        <v>22</v>
      </c>
      <c r="E10" s="460" t="s">
        <v>4</v>
      </c>
      <c r="F10" s="460" t="s">
        <v>10</v>
      </c>
      <c r="G10" s="460" t="s">
        <v>312</v>
      </c>
      <c r="H10" s="299" t="s">
        <v>729</v>
      </c>
      <c r="I10" s="299" t="s">
        <v>729</v>
      </c>
      <c r="J10" s="299" t="s">
        <v>729</v>
      </c>
      <c r="K10" s="299" t="s">
        <v>729</v>
      </c>
      <c r="L10" s="487" t="s">
        <v>8</v>
      </c>
      <c r="M10" s="466" t="s">
        <v>9</v>
      </c>
      <c r="N10" s="510" t="s">
        <v>7</v>
      </c>
      <c r="O10" s="466" t="s">
        <v>521</v>
      </c>
    </row>
    <row r="11" spans="1:16" s="3" customFormat="1" ht="28.5" customHeight="1" thickBot="1" x14ac:dyDescent="0.25">
      <c r="A11" s="625"/>
      <c r="B11" s="459"/>
      <c r="C11" s="461"/>
      <c r="D11" s="461"/>
      <c r="E11" s="461"/>
      <c r="F11" s="461"/>
      <c r="G11" s="461"/>
      <c r="H11" s="300" t="s">
        <v>730</v>
      </c>
      <c r="I11" s="300" t="s">
        <v>748</v>
      </c>
      <c r="J11" s="300" t="s">
        <v>773</v>
      </c>
      <c r="K11" s="300" t="s">
        <v>785</v>
      </c>
      <c r="L11" s="522"/>
      <c r="M11" s="518"/>
      <c r="N11" s="511"/>
      <c r="O11" s="518"/>
    </row>
    <row r="12" spans="1:16" s="7" customFormat="1" ht="78" customHeight="1" x14ac:dyDescent="0.2">
      <c r="A12" s="625"/>
      <c r="B12" s="489" t="s">
        <v>92</v>
      </c>
      <c r="C12" s="489" t="s">
        <v>60</v>
      </c>
      <c r="D12" s="549" t="s">
        <v>220</v>
      </c>
      <c r="E12" s="115" t="s">
        <v>501</v>
      </c>
      <c r="F12" s="124" t="s">
        <v>397</v>
      </c>
      <c r="G12" s="21">
        <v>4</v>
      </c>
      <c r="H12" s="319">
        <v>0.25</v>
      </c>
      <c r="I12" s="319">
        <v>0.5</v>
      </c>
      <c r="J12" s="359">
        <v>0.75</v>
      </c>
      <c r="K12" s="359">
        <v>1</v>
      </c>
      <c r="L12" s="70">
        <v>44562</v>
      </c>
      <c r="M12" s="70">
        <v>44926</v>
      </c>
      <c r="N12" s="125" t="s">
        <v>99</v>
      </c>
      <c r="O12" s="339" t="s">
        <v>741</v>
      </c>
    </row>
    <row r="13" spans="1:16" s="7" customFormat="1" ht="70.5" customHeight="1" x14ac:dyDescent="0.2">
      <c r="A13" s="84"/>
      <c r="B13" s="489"/>
      <c r="C13" s="489"/>
      <c r="D13" s="489"/>
      <c r="E13" s="15" t="s">
        <v>94</v>
      </c>
      <c r="F13" s="15" t="s">
        <v>208</v>
      </c>
      <c r="G13" s="25">
        <v>4</v>
      </c>
      <c r="H13" s="340">
        <v>0.25</v>
      </c>
      <c r="I13" s="340">
        <v>0.5</v>
      </c>
      <c r="J13" s="373">
        <v>0.75</v>
      </c>
      <c r="K13" s="373">
        <v>1</v>
      </c>
      <c r="L13" s="46">
        <v>44562</v>
      </c>
      <c r="M13" s="46">
        <v>44926</v>
      </c>
      <c r="N13" s="65" t="s">
        <v>95</v>
      </c>
      <c r="O13" s="237"/>
    </row>
    <row r="14" spans="1:16" s="7" customFormat="1" ht="47" customHeight="1" x14ac:dyDescent="0.2">
      <c r="A14" s="84"/>
      <c r="B14" s="489"/>
      <c r="C14" s="489"/>
      <c r="D14" s="489"/>
      <c r="E14" s="15" t="s">
        <v>98</v>
      </c>
      <c r="F14" s="15" t="s">
        <v>97</v>
      </c>
      <c r="G14" s="52">
        <v>12</v>
      </c>
      <c r="H14" s="55">
        <v>0.25</v>
      </c>
      <c r="I14" s="55">
        <v>0.5</v>
      </c>
      <c r="J14" s="359">
        <v>0.75</v>
      </c>
      <c r="K14" s="359">
        <v>1</v>
      </c>
      <c r="L14" s="46">
        <v>44562</v>
      </c>
      <c r="M14" s="46">
        <v>44926</v>
      </c>
      <c r="N14" s="65" t="s">
        <v>96</v>
      </c>
      <c r="O14" s="237"/>
    </row>
    <row r="15" spans="1:16" s="7" customFormat="1" ht="60" customHeight="1" x14ac:dyDescent="0.2">
      <c r="A15" s="84"/>
      <c r="B15" s="489"/>
      <c r="C15" s="489"/>
      <c r="D15" s="489"/>
      <c r="E15" s="637" t="s">
        <v>502</v>
      </c>
      <c r="F15" s="15" t="s">
        <v>543</v>
      </c>
      <c r="G15" s="52">
        <v>1</v>
      </c>
      <c r="H15" s="55">
        <v>1</v>
      </c>
      <c r="I15" s="55">
        <v>1</v>
      </c>
      <c r="J15" s="359">
        <v>1</v>
      </c>
      <c r="K15" s="359">
        <v>1</v>
      </c>
      <c r="L15" s="46">
        <v>44562</v>
      </c>
      <c r="M15" s="46">
        <v>44926</v>
      </c>
      <c r="N15" s="65" t="s">
        <v>96</v>
      </c>
      <c r="O15" s="237"/>
    </row>
    <row r="16" spans="1:16" s="7" customFormat="1" ht="43" customHeight="1" x14ac:dyDescent="0.2">
      <c r="A16" s="84"/>
      <c r="B16" s="489"/>
      <c r="C16" s="489"/>
      <c r="D16" s="489"/>
      <c r="E16" s="637"/>
      <c r="F16" s="15" t="s">
        <v>685</v>
      </c>
      <c r="G16" s="52">
        <v>2</v>
      </c>
      <c r="H16" s="55" t="s">
        <v>728</v>
      </c>
      <c r="I16" s="55">
        <v>0.5</v>
      </c>
      <c r="J16" s="359">
        <v>0.5</v>
      </c>
      <c r="K16" s="359">
        <v>1</v>
      </c>
      <c r="L16" s="46">
        <v>44562</v>
      </c>
      <c r="M16" s="46">
        <v>44926</v>
      </c>
      <c r="N16" s="65" t="s">
        <v>96</v>
      </c>
      <c r="O16" s="237"/>
    </row>
    <row r="17" spans="1:15" s="7" customFormat="1" ht="54" customHeight="1" x14ac:dyDescent="0.2">
      <c r="A17" s="84"/>
      <c r="B17" s="489"/>
      <c r="C17" s="489"/>
      <c r="D17" s="489"/>
      <c r="E17" s="637"/>
      <c r="F17" s="15" t="s">
        <v>398</v>
      </c>
      <c r="G17" s="52">
        <v>2</v>
      </c>
      <c r="H17" s="55" t="s">
        <v>728</v>
      </c>
      <c r="I17" s="55">
        <v>0.5</v>
      </c>
      <c r="J17" s="150">
        <v>0.5</v>
      </c>
      <c r="K17" s="150">
        <v>1</v>
      </c>
      <c r="L17" s="46">
        <v>44562</v>
      </c>
      <c r="M17" s="46">
        <v>44926</v>
      </c>
      <c r="N17" s="65" t="s">
        <v>96</v>
      </c>
      <c r="O17" s="237"/>
    </row>
    <row r="18" spans="1:15" s="7" customFormat="1" ht="128" customHeight="1" x14ac:dyDescent="0.2">
      <c r="A18" s="84"/>
      <c r="B18" s="489"/>
      <c r="C18" s="489"/>
      <c r="D18" s="489"/>
      <c r="E18" s="637" t="s">
        <v>401</v>
      </c>
      <c r="F18" s="15" t="s">
        <v>400</v>
      </c>
      <c r="G18" s="52">
        <v>1</v>
      </c>
      <c r="H18" s="55">
        <v>1</v>
      </c>
      <c r="I18" s="55">
        <v>1</v>
      </c>
      <c r="J18" s="150">
        <v>1</v>
      </c>
      <c r="K18" s="150">
        <v>1</v>
      </c>
      <c r="L18" s="46">
        <v>44562</v>
      </c>
      <c r="M18" s="46">
        <v>44926</v>
      </c>
      <c r="N18" s="65" t="s">
        <v>96</v>
      </c>
      <c r="O18" s="237"/>
    </row>
    <row r="19" spans="1:15" s="7" customFormat="1" ht="158" customHeight="1" x14ac:dyDescent="0.2">
      <c r="A19" s="84"/>
      <c r="B19" s="489"/>
      <c r="C19" s="489"/>
      <c r="D19" s="489"/>
      <c r="E19" s="637"/>
      <c r="F19" s="15" t="s">
        <v>399</v>
      </c>
      <c r="G19" s="52">
        <v>2</v>
      </c>
      <c r="H19" s="55" t="s">
        <v>728</v>
      </c>
      <c r="I19" s="55">
        <v>0.5</v>
      </c>
      <c r="J19" s="337">
        <v>0.5</v>
      </c>
      <c r="K19" s="337">
        <v>1</v>
      </c>
      <c r="L19" s="46">
        <v>44562</v>
      </c>
      <c r="M19" s="46">
        <v>44926</v>
      </c>
      <c r="N19" s="65" t="s">
        <v>96</v>
      </c>
      <c r="O19" s="237"/>
    </row>
    <row r="20" spans="1:15" s="7" customFormat="1" ht="132" customHeight="1" x14ac:dyDescent="0.2">
      <c r="A20" s="84"/>
      <c r="B20" s="489"/>
      <c r="C20" s="489"/>
      <c r="D20" s="489"/>
      <c r="E20" s="637"/>
      <c r="F20" s="15" t="s">
        <v>402</v>
      </c>
      <c r="G20" s="52">
        <v>2</v>
      </c>
      <c r="H20" s="55" t="s">
        <v>728</v>
      </c>
      <c r="I20" s="55">
        <v>0.5</v>
      </c>
      <c r="J20" s="150">
        <v>0.5</v>
      </c>
      <c r="K20" s="150">
        <v>1</v>
      </c>
      <c r="L20" s="46">
        <v>44562</v>
      </c>
      <c r="M20" s="46">
        <v>44926</v>
      </c>
      <c r="N20" s="65" t="s">
        <v>96</v>
      </c>
      <c r="O20" s="237"/>
    </row>
    <row r="21" spans="1:15" s="7" customFormat="1" ht="91" customHeight="1" x14ac:dyDescent="0.2">
      <c r="A21" s="84"/>
      <c r="B21" s="489"/>
      <c r="C21" s="489"/>
      <c r="D21" s="489"/>
      <c r="E21" s="267" t="s">
        <v>503</v>
      </c>
      <c r="F21" s="267" t="s">
        <v>324</v>
      </c>
      <c r="G21" s="123" t="s">
        <v>287</v>
      </c>
      <c r="H21" s="341">
        <v>0.95299999999999996</v>
      </c>
      <c r="I21" s="341">
        <v>0.9</v>
      </c>
      <c r="J21" s="404">
        <v>0.97299999999999998</v>
      </c>
      <c r="K21" s="444">
        <v>0.95</v>
      </c>
      <c r="L21" s="46">
        <v>44562</v>
      </c>
      <c r="M21" s="46">
        <v>44926</v>
      </c>
      <c r="N21" s="65" t="s">
        <v>96</v>
      </c>
      <c r="O21" s="237"/>
    </row>
    <row r="22" spans="1:15" s="7" customFormat="1" ht="53" customHeight="1" x14ac:dyDescent="0.2">
      <c r="A22" s="84"/>
      <c r="B22" s="489"/>
      <c r="C22" s="489"/>
      <c r="D22" s="489"/>
      <c r="E22" s="15" t="s">
        <v>504</v>
      </c>
      <c r="F22" s="15" t="s">
        <v>209</v>
      </c>
      <c r="G22" s="77">
        <v>12</v>
      </c>
      <c r="H22" s="39">
        <v>0.17</v>
      </c>
      <c r="I22" s="39">
        <v>0.34</v>
      </c>
      <c r="J22" s="151">
        <f>9/12</f>
        <v>0.75</v>
      </c>
      <c r="K22" s="151">
        <v>1</v>
      </c>
      <c r="L22" s="46">
        <v>44562</v>
      </c>
      <c r="M22" s="46">
        <v>44926</v>
      </c>
      <c r="N22" s="65" t="s">
        <v>96</v>
      </c>
      <c r="O22" s="237"/>
    </row>
    <row r="23" spans="1:15" s="7" customFormat="1" ht="45.75" customHeight="1" x14ac:dyDescent="0.2">
      <c r="A23" s="85"/>
      <c r="B23" s="489"/>
      <c r="C23" s="489"/>
      <c r="D23" s="489"/>
      <c r="E23" s="15" t="s">
        <v>649</v>
      </c>
      <c r="F23" s="15" t="s">
        <v>207</v>
      </c>
      <c r="G23" s="52">
        <v>3</v>
      </c>
      <c r="H23" s="55">
        <f>3/12</f>
        <v>0.25</v>
      </c>
      <c r="I23" s="55">
        <v>0.5</v>
      </c>
      <c r="J23" s="337">
        <v>0.75</v>
      </c>
      <c r="K23" s="337">
        <v>1</v>
      </c>
      <c r="L23" s="46">
        <v>44562</v>
      </c>
      <c r="M23" s="46">
        <v>44926</v>
      </c>
      <c r="N23" s="65" t="s">
        <v>96</v>
      </c>
      <c r="O23" s="237"/>
    </row>
    <row r="24" spans="1:15" ht="58" customHeight="1" x14ac:dyDescent="0.2">
      <c r="B24" s="489"/>
      <c r="C24" s="489"/>
      <c r="D24" s="489"/>
      <c r="E24" s="15" t="s">
        <v>654</v>
      </c>
      <c r="F24" s="15" t="s">
        <v>655</v>
      </c>
      <c r="G24" s="52">
        <v>12</v>
      </c>
      <c r="H24" s="55">
        <v>0.25</v>
      </c>
      <c r="I24" s="55">
        <v>0.5</v>
      </c>
      <c r="J24" s="337">
        <v>0.75</v>
      </c>
      <c r="K24" s="337">
        <v>1</v>
      </c>
      <c r="L24" s="46">
        <v>44562</v>
      </c>
      <c r="M24" s="46">
        <v>44926</v>
      </c>
      <c r="N24" s="65" t="s">
        <v>96</v>
      </c>
      <c r="O24" s="339" t="s">
        <v>742</v>
      </c>
    </row>
    <row r="25" spans="1:15" ht="91" customHeight="1" x14ac:dyDescent="0.2">
      <c r="B25" s="489"/>
      <c r="C25" s="489"/>
      <c r="D25" s="636" t="s">
        <v>652</v>
      </c>
      <c r="E25" s="15" t="s">
        <v>641</v>
      </c>
      <c r="F25" s="15" t="s">
        <v>653</v>
      </c>
      <c r="G25" s="230">
        <v>2</v>
      </c>
      <c r="H25" s="342" t="s">
        <v>728</v>
      </c>
      <c r="I25" s="342" t="s">
        <v>728</v>
      </c>
      <c r="J25" s="237" t="s">
        <v>728</v>
      </c>
      <c r="K25" s="437">
        <v>0</v>
      </c>
      <c r="L25" s="46">
        <v>44562</v>
      </c>
      <c r="M25" s="46">
        <v>44926</v>
      </c>
      <c r="N25" s="65" t="s">
        <v>96</v>
      </c>
      <c r="O25" s="228"/>
    </row>
    <row r="26" spans="1:15" ht="159" customHeight="1" x14ac:dyDescent="0.2">
      <c r="B26" s="489"/>
      <c r="C26" s="489"/>
      <c r="D26" s="636"/>
      <c r="E26" s="267" t="s">
        <v>650</v>
      </c>
      <c r="F26" s="267" t="s">
        <v>651</v>
      </c>
      <c r="G26" s="77">
        <v>1</v>
      </c>
      <c r="H26" s="39" t="s">
        <v>728</v>
      </c>
      <c r="I26" s="39" t="s">
        <v>728</v>
      </c>
      <c r="J26" s="237" t="s">
        <v>728</v>
      </c>
      <c r="K26" s="437">
        <v>0</v>
      </c>
      <c r="L26" s="46">
        <v>44562</v>
      </c>
      <c r="M26" s="46">
        <v>44926</v>
      </c>
      <c r="N26" s="65" t="s">
        <v>96</v>
      </c>
      <c r="O26" s="339" t="s">
        <v>776</v>
      </c>
    </row>
    <row r="27" spans="1:15" ht="73" customHeight="1" x14ac:dyDescent="0.2">
      <c r="B27" s="489"/>
      <c r="C27" s="489"/>
      <c r="D27" s="221" t="s">
        <v>622</v>
      </c>
      <c r="E27" s="223" t="s">
        <v>656</v>
      </c>
      <c r="F27" s="235" t="s">
        <v>657</v>
      </c>
      <c r="G27" s="232">
        <v>1</v>
      </c>
      <c r="H27" s="343" t="s">
        <v>728</v>
      </c>
      <c r="I27" s="343">
        <v>1</v>
      </c>
      <c r="J27" s="337">
        <v>1</v>
      </c>
      <c r="K27" s="337">
        <v>1</v>
      </c>
      <c r="L27" s="193">
        <v>44562</v>
      </c>
      <c r="M27" s="193">
        <v>44926</v>
      </c>
      <c r="N27" s="233" t="s">
        <v>96</v>
      </c>
      <c r="O27" s="405"/>
    </row>
    <row r="28" spans="1:15" ht="94" customHeight="1" thickBot="1" x14ac:dyDescent="0.25">
      <c r="B28" s="489"/>
      <c r="C28" s="489"/>
      <c r="D28" s="224" t="s">
        <v>286</v>
      </c>
      <c r="E28" s="42" t="s">
        <v>658</v>
      </c>
      <c r="F28" s="42" t="s">
        <v>684</v>
      </c>
      <c r="G28" s="234">
        <v>3</v>
      </c>
      <c r="H28" s="159">
        <v>0.25</v>
      </c>
      <c r="I28" s="159">
        <v>0.5</v>
      </c>
      <c r="J28" s="292">
        <v>0.75</v>
      </c>
      <c r="K28" s="292">
        <v>1</v>
      </c>
      <c r="L28" s="71">
        <v>44562</v>
      </c>
      <c r="M28" s="71">
        <v>44926</v>
      </c>
      <c r="N28" s="126" t="s">
        <v>96</v>
      </c>
      <c r="O28" s="228"/>
    </row>
    <row r="29" spans="1:15" ht="24.75" customHeight="1" x14ac:dyDescent="0.2">
      <c r="H29" s="20">
        <f>AVERAGE(H12:H28)</f>
        <v>0.46229999999999993</v>
      </c>
      <c r="I29" s="20">
        <f>AVERAGE(I12:I28)</f>
        <v>0.61599999999999999</v>
      </c>
      <c r="J29" s="20">
        <f>AVERAGE(J12:J28)</f>
        <v>0.74819999999999998</v>
      </c>
      <c r="K29" s="20">
        <f>AVERAGE(K12:K28)</f>
        <v>0.87941176470588234</v>
      </c>
      <c r="M29" s="508" t="s">
        <v>5</v>
      </c>
      <c r="N29" s="508"/>
      <c r="O29" s="508"/>
    </row>
    <row r="30" spans="1:15" ht="24.75" customHeight="1" x14ac:dyDescent="0.2"/>
  </sheetData>
  <mergeCells count="29">
    <mergeCell ref="D25:D26"/>
    <mergeCell ref="B12:B28"/>
    <mergeCell ref="C12:C28"/>
    <mergeCell ref="M29:O29"/>
    <mergeCell ref="M2:O2"/>
    <mergeCell ref="L10:L11"/>
    <mergeCell ref="M10:M11"/>
    <mergeCell ref="N10:N11"/>
    <mergeCell ref="D12:D24"/>
    <mergeCell ref="E15:E17"/>
    <mergeCell ref="E18:E20"/>
    <mergeCell ref="O10:O11"/>
    <mergeCell ref="M4:O4"/>
    <mergeCell ref="A1:A12"/>
    <mergeCell ref="B9:G9"/>
    <mergeCell ref="B1:C4"/>
    <mergeCell ref="B10:B11"/>
    <mergeCell ref="D10:D11"/>
    <mergeCell ref="C10:C11"/>
    <mergeCell ref="G10:G11"/>
    <mergeCell ref="B5:G5"/>
    <mergeCell ref="F10:F11"/>
    <mergeCell ref="E10:E11"/>
    <mergeCell ref="B6:O6"/>
    <mergeCell ref="B7:O7"/>
    <mergeCell ref="B8:O8"/>
    <mergeCell ref="M1:O1"/>
    <mergeCell ref="D1:L4"/>
    <mergeCell ref="M3:O3"/>
  </mergeCells>
  <phoneticPr fontId="37"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2"/>
  <sheetViews>
    <sheetView workbookViewId="0">
      <selection activeCell="I21" sqref="I21"/>
    </sheetView>
  </sheetViews>
  <sheetFormatPr baseColWidth="10" defaultRowHeight="15" x14ac:dyDescent="0.2"/>
  <cols>
    <col min="3" max="3" width="15.6640625" customWidth="1"/>
    <col min="4" max="4" width="3.1640625" hidden="1" customWidth="1"/>
    <col min="5" max="5" width="0.1640625" hidden="1" customWidth="1"/>
    <col min="6" max="6" width="10.83203125" hidden="1" customWidth="1"/>
  </cols>
  <sheetData>
    <row r="1" spans="1:13" x14ac:dyDescent="0.2">
      <c r="A1" s="640" t="s">
        <v>523</v>
      </c>
      <c r="B1" s="641"/>
      <c r="C1" s="646" t="s">
        <v>772</v>
      </c>
      <c r="D1" s="646"/>
      <c r="E1" s="646"/>
      <c r="F1" s="646"/>
      <c r="G1" s="646"/>
    </row>
    <row r="2" spans="1:13" x14ac:dyDescent="0.2">
      <c r="A2" s="642"/>
      <c r="B2" s="643"/>
      <c r="C2" s="646"/>
      <c r="D2" s="646"/>
      <c r="E2" s="646"/>
      <c r="F2" s="646"/>
      <c r="G2" s="646"/>
    </row>
    <row r="3" spans="1:13" x14ac:dyDescent="0.2">
      <c r="A3" s="644"/>
      <c r="B3" s="645"/>
      <c r="C3" s="646"/>
      <c r="D3" s="646"/>
      <c r="E3" s="646"/>
      <c r="F3" s="646"/>
      <c r="G3" s="646"/>
    </row>
    <row r="4" spans="1:13" ht="34" x14ac:dyDescent="0.2">
      <c r="A4" s="647"/>
      <c r="B4" s="648"/>
      <c r="C4" s="648"/>
      <c r="D4" s="648"/>
      <c r="E4" s="648"/>
      <c r="F4" s="648"/>
      <c r="G4" s="166" t="s">
        <v>525</v>
      </c>
    </row>
    <row r="5" spans="1:13" ht="16" x14ac:dyDescent="0.2">
      <c r="A5" s="649" t="s">
        <v>757</v>
      </c>
      <c r="B5" s="650"/>
      <c r="C5" s="650"/>
      <c r="D5" s="650"/>
      <c r="E5" s="650"/>
      <c r="F5" s="650"/>
      <c r="G5" s="364">
        <v>0.8</v>
      </c>
    </row>
    <row r="6" spans="1:13" ht="16" x14ac:dyDescent="0.2">
      <c r="A6" s="649" t="s">
        <v>758</v>
      </c>
      <c r="B6" s="650"/>
      <c r="C6" s="650"/>
      <c r="D6" s="650"/>
      <c r="E6" s="650"/>
      <c r="F6" s="650"/>
      <c r="G6" s="364">
        <v>0.9</v>
      </c>
    </row>
    <row r="7" spans="1:13" ht="16" x14ac:dyDescent="0.2">
      <c r="A7" s="651" t="s">
        <v>531</v>
      </c>
      <c r="B7" s="652"/>
      <c r="C7" s="652"/>
      <c r="D7" s="652"/>
      <c r="E7" s="652"/>
      <c r="F7" s="652"/>
      <c r="G7" s="364">
        <v>0.8</v>
      </c>
    </row>
    <row r="8" spans="1:13" ht="16" x14ac:dyDescent="0.2">
      <c r="A8" s="639" t="s">
        <v>6</v>
      </c>
      <c r="B8" s="639"/>
      <c r="C8" s="639"/>
      <c r="D8" s="639"/>
      <c r="E8" s="639"/>
      <c r="F8" s="639"/>
      <c r="G8" s="364">
        <v>1</v>
      </c>
    </row>
    <row r="9" spans="1:13" ht="16" x14ac:dyDescent="0.2">
      <c r="A9" s="639" t="s">
        <v>759</v>
      </c>
      <c r="B9" s="639"/>
      <c r="C9" s="639"/>
      <c r="D9" s="639"/>
      <c r="E9" s="639"/>
      <c r="F9" s="639"/>
      <c r="G9" s="364">
        <v>0.9</v>
      </c>
    </row>
    <row r="10" spans="1:13" ht="16" x14ac:dyDescent="0.2">
      <c r="A10" s="639" t="s">
        <v>760</v>
      </c>
      <c r="B10" s="639"/>
      <c r="C10" s="639"/>
      <c r="D10" s="639"/>
      <c r="E10" s="639"/>
      <c r="F10" s="639"/>
      <c r="G10" s="364">
        <v>1</v>
      </c>
    </row>
    <row r="11" spans="1:13" ht="16" x14ac:dyDescent="0.2">
      <c r="A11" s="653" t="s">
        <v>761</v>
      </c>
      <c r="B11" s="654"/>
      <c r="C11" s="654"/>
      <c r="D11" s="654"/>
      <c r="E11" s="654"/>
      <c r="F11" s="654"/>
      <c r="G11" s="364">
        <v>0.8</v>
      </c>
    </row>
    <row r="12" spans="1:13" ht="16" x14ac:dyDescent="0.2">
      <c r="A12" s="639" t="s">
        <v>762</v>
      </c>
      <c r="B12" s="639"/>
      <c r="C12" s="639"/>
      <c r="D12" s="639"/>
      <c r="E12" s="639"/>
      <c r="F12" s="639"/>
      <c r="G12" s="364">
        <v>0.6</v>
      </c>
    </row>
    <row r="13" spans="1:13" ht="16" x14ac:dyDescent="0.2">
      <c r="A13" s="639" t="s">
        <v>763</v>
      </c>
      <c r="B13" s="639"/>
      <c r="C13" s="639"/>
      <c r="D13" s="639"/>
      <c r="E13" s="639"/>
      <c r="F13" s="639"/>
      <c r="G13" s="364">
        <v>1</v>
      </c>
    </row>
    <row r="14" spans="1:13" ht="16" x14ac:dyDescent="0.2">
      <c r="A14" s="649" t="s">
        <v>764</v>
      </c>
      <c r="B14" s="650"/>
      <c r="C14" s="650"/>
      <c r="D14" s="650"/>
      <c r="E14" s="650"/>
      <c r="F14" s="650"/>
      <c r="G14" s="364">
        <v>0.9</v>
      </c>
    </row>
    <row r="15" spans="1:13" ht="16" x14ac:dyDescent="0.2">
      <c r="A15" s="649" t="s">
        <v>766</v>
      </c>
      <c r="B15" s="650"/>
      <c r="C15" s="650"/>
      <c r="D15" s="650"/>
      <c r="E15" s="650"/>
      <c r="F15" s="650"/>
      <c r="G15" s="364">
        <v>0.9</v>
      </c>
    </row>
    <row r="16" spans="1:13" ht="16" x14ac:dyDescent="0.2">
      <c r="A16" s="649" t="s">
        <v>765</v>
      </c>
      <c r="B16" s="650"/>
      <c r="C16" s="650"/>
      <c r="D16" s="650"/>
      <c r="E16" s="650"/>
      <c r="F16" s="650"/>
      <c r="G16" s="364">
        <v>0.8</v>
      </c>
      <c r="M16" t="s">
        <v>545</v>
      </c>
    </row>
    <row r="17" spans="1:7" ht="16" x14ac:dyDescent="0.2">
      <c r="A17" s="649" t="s">
        <v>767</v>
      </c>
      <c r="B17" s="650"/>
      <c r="C17" s="650"/>
      <c r="D17" s="650"/>
      <c r="E17" s="650"/>
      <c r="F17" s="650"/>
      <c r="G17" s="364">
        <v>1</v>
      </c>
    </row>
    <row r="18" spans="1:7" ht="16" x14ac:dyDescent="0.2">
      <c r="A18" s="649" t="s">
        <v>768</v>
      </c>
      <c r="B18" s="650"/>
      <c r="C18" s="650"/>
      <c r="D18" s="650"/>
      <c r="E18" s="650"/>
      <c r="F18" s="650"/>
      <c r="G18" s="364">
        <v>1</v>
      </c>
    </row>
    <row r="19" spans="1:7" ht="16" x14ac:dyDescent="0.2">
      <c r="A19" s="649" t="s">
        <v>769</v>
      </c>
      <c r="B19" s="650"/>
      <c r="C19" s="650"/>
      <c r="D19" s="650"/>
      <c r="E19" s="650"/>
      <c r="F19" s="650"/>
      <c r="G19" s="364">
        <v>1</v>
      </c>
    </row>
    <row r="20" spans="1:7" ht="16" x14ac:dyDescent="0.2">
      <c r="A20" s="649" t="s">
        <v>770</v>
      </c>
      <c r="B20" s="650"/>
      <c r="C20" s="650"/>
      <c r="D20" s="650"/>
      <c r="E20" s="650"/>
      <c r="F20" s="650"/>
      <c r="G20" s="364">
        <v>1</v>
      </c>
    </row>
    <row r="21" spans="1:7" ht="16" x14ac:dyDescent="0.2">
      <c r="A21" s="649" t="s">
        <v>771</v>
      </c>
      <c r="B21" s="650"/>
      <c r="C21" s="650"/>
      <c r="D21" s="650"/>
      <c r="E21" s="650"/>
      <c r="F21" s="650"/>
      <c r="G21" s="364">
        <v>1</v>
      </c>
    </row>
    <row r="22" spans="1:7" ht="16" x14ac:dyDescent="0.2">
      <c r="A22" s="655" t="s">
        <v>538</v>
      </c>
      <c r="B22" s="656"/>
      <c r="C22" s="656"/>
      <c r="D22" s="656"/>
      <c r="E22" s="656"/>
      <c r="F22" s="656"/>
      <c r="G22" s="167">
        <f>AVERAGE(G5:G21)</f>
        <v>0.90588235294117647</v>
      </c>
    </row>
  </sheetData>
  <mergeCells count="21">
    <mergeCell ref="A21:F21"/>
    <mergeCell ref="A22:F22"/>
    <mergeCell ref="A14:F14"/>
    <mergeCell ref="A15:F15"/>
    <mergeCell ref="A16:F16"/>
    <mergeCell ref="A17:F17"/>
    <mergeCell ref="A18:F18"/>
    <mergeCell ref="A19:F19"/>
    <mergeCell ref="A20:F20"/>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pageSetup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1"/>
  <sheetViews>
    <sheetView workbookViewId="0">
      <selection sqref="A1:XFD1048576"/>
    </sheetView>
  </sheetViews>
  <sheetFormatPr baseColWidth="10" defaultRowHeight="15" x14ac:dyDescent="0.2"/>
  <sheetData>
    <row r="1" spans="1:13" x14ac:dyDescent="0.2">
      <c r="A1" s="640" t="s">
        <v>523</v>
      </c>
      <c r="B1" s="641"/>
      <c r="C1" s="646" t="s">
        <v>756</v>
      </c>
      <c r="D1" s="646"/>
      <c r="E1" s="646"/>
      <c r="F1" s="646"/>
      <c r="G1" s="646"/>
    </row>
    <row r="2" spans="1:13" x14ac:dyDescent="0.2">
      <c r="A2" s="642"/>
      <c r="B2" s="643"/>
      <c r="C2" s="646"/>
      <c r="D2" s="646"/>
      <c r="E2" s="646"/>
      <c r="F2" s="646"/>
      <c r="G2" s="646"/>
    </row>
    <row r="3" spans="1:13" x14ac:dyDescent="0.2">
      <c r="A3" s="644"/>
      <c r="B3" s="645"/>
      <c r="C3" s="646"/>
      <c r="D3" s="646"/>
      <c r="E3" s="646"/>
      <c r="F3" s="646"/>
      <c r="G3" s="646"/>
    </row>
    <row r="4" spans="1:13" ht="34" x14ac:dyDescent="0.2">
      <c r="A4" s="647" t="s">
        <v>524</v>
      </c>
      <c r="B4" s="648"/>
      <c r="C4" s="648"/>
      <c r="D4" s="648"/>
      <c r="E4" s="648"/>
      <c r="F4" s="648"/>
      <c r="G4" s="166" t="s">
        <v>525</v>
      </c>
    </row>
    <row r="5" spans="1:13" ht="16" x14ac:dyDescent="0.2">
      <c r="A5" s="650" t="s">
        <v>333</v>
      </c>
      <c r="B5" s="650"/>
      <c r="C5" s="650"/>
      <c r="D5" s="650"/>
      <c r="E5" s="650"/>
      <c r="F5" s="650"/>
      <c r="G5" s="272">
        <v>0.69</v>
      </c>
    </row>
    <row r="6" spans="1:13" ht="16" x14ac:dyDescent="0.2">
      <c r="A6" s="657" t="s">
        <v>325</v>
      </c>
      <c r="B6" s="650"/>
      <c r="C6" s="650"/>
      <c r="D6" s="650"/>
      <c r="E6" s="650"/>
      <c r="F6" s="650"/>
      <c r="G6" s="272">
        <v>0.7</v>
      </c>
    </row>
    <row r="7" spans="1:13" ht="16" x14ac:dyDescent="0.2">
      <c r="A7" s="658" t="s">
        <v>526</v>
      </c>
      <c r="B7" s="652"/>
      <c r="C7" s="652"/>
      <c r="D7" s="652"/>
      <c r="E7" s="652"/>
      <c r="F7" s="652"/>
      <c r="G7" s="272">
        <v>0.72</v>
      </c>
    </row>
    <row r="8" spans="1:13" ht="16" x14ac:dyDescent="0.2">
      <c r="A8" s="639" t="s">
        <v>6</v>
      </c>
      <c r="B8" s="639"/>
      <c r="C8" s="639"/>
      <c r="D8" s="639"/>
      <c r="E8" s="639"/>
      <c r="F8" s="639"/>
      <c r="G8" s="272">
        <v>0.69</v>
      </c>
    </row>
    <row r="9" spans="1:13" ht="16" x14ac:dyDescent="0.2">
      <c r="A9" s="639" t="s">
        <v>527</v>
      </c>
      <c r="B9" s="639"/>
      <c r="C9" s="639"/>
      <c r="D9" s="639"/>
      <c r="E9" s="639"/>
      <c r="F9" s="639"/>
      <c r="G9" s="272">
        <v>0.8</v>
      </c>
    </row>
    <row r="10" spans="1:13" ht="16" x14ac:dyDescent="0.2">
      <c r="A10" s="639" t="s">
        <v>528</v>
      </c>
      <c r="B10" s="639"/>
      <c r="C10" s="639"/>
      <c r="D10" s="639"/>
      <c r="E10" s="639"/>
      <c r="F10" s="639"/>
      <c r="G10" s="272">
        <v>0.63</v>
      </c>
    </row>
    <row r="11" spans="1:13" ht="16" x14ac:dyDescent="0.2">
      <c r="A11" s="653" t="s">
        <v>529</v>
      </c>
      <c r="B11" s="654"/>
      <c r="C11" s="654"/>
      <c r="D11" s="654"/>
      <c r="E11" s="654"/>
      <c r="F11" s="654"/>
      <c r="G11" s="273">
        <v>0.73</v>
      </c>
    </row>
    <row r="12" spans="1:13" ht="16" x14ac:dyDescent="0.2">
      <c r="A12" s="639" t="s">
        <v>530</v>
      </c>
      <c r="B12" s="639"/>
      <c r="C12" s="639"/>
      <c r="D12" s="639"/>
      <c r="E12" s="639"/>
      <c r="F12" s="639"/>
      <c r="G12" s="272">
        <v>0.8</v>
      </c>
    </row>
    <row r="13" spans="1:13" ht="16" x14ac:dyDescent="0.2">
      <c r="A13" s="639" t="s">
        <v>531</v>
      </c>
      <c r="B13" s="639"/>
      <c r="C13" s="639"/>
      <c r="D13" s="639"/>
      <c r="E13" s="639"/>
      <c r="F13" s="639"/>
      <c r="G13" s="272">
        <v>0.69</v>
      </c>
    </row>
    <row r="14" spans="1:13" ht="16" x14ac:dyDescent="0.2">
      <c r="A14" s="650" t="s">
        <v>532</v>
      </c>
      <c r="B14" s="650"/>
      <c r="C14" s="650"/>
      <c r="D14" s="650"/>
      <c r="E14" s="650"/>
      <c r="F14" s="650"/>
      <c r="G14" s="272">
        <v>0.72</v>
      </c>
    </row>
    <row r="15" spans="1:13" ht="16" x14ac:dyDescent="0.2">
      <c r="A15" s="650" t="s">
        <v>533</v>
      </c>
      <c r="B15" s="650"/>
      <c r="C15" s="650"/>
      <c r="D15" s="650"/>
      <c r="E15" s="650"/>
      <c r="F15" s="650"/>
      <c r="G15" s="272">
        <v>0.7</v>
      </c>
    </row>
    <row r="16" spans="1:13" ht="16" x14ac:dyDescent="0.2">
      <c r="A16" s="650" t="s">
        <v>66</v>
      </c>
      <c r="B16" s="650"/>
      <c r="C16" s="650"/>
      <c r="D16" s="650"/>
      <c r="E16" s="650"/>
      <c r="F16" s="650"/>
      <c r="G16" s="272">
        <v>0.68</v>
      </c>
      <c r="M16" t="s">
        <v>545</v>
      </c>
    </row>
    <row r="17" spans="1:7" ht="16" x14ac:dyDescent="0.2">
      <c r="A17" s="650" t="s">
        <v>534</v>
      </c>
      <c r="B17" s="650"/>
      <c r="C17" s="650"/>
      <c r="D17" s="650"/>
      <c r="E17" s="650"/>
      <c r="F17" s="650"/>
      <c r="G17" s="272">
        <v>0.48</v>
      </c>
    </row>
    <row r="18" spans="1:7" ht="16" x14ac:dyDescent="0.2">
      <c r="A18" s="650" t="s">
        <v>535</v>
      </c>
      <c r="B18" s="650"/>
      <c r="C18" s="650"/>
      <c r="D18" s="650"/>
      <c r="E18" s="650"/>
      <c r="F18" s="650"/>
      <c r="G18" s="272">
        <v>0.59</v>
      </c>
    </row>
    <row r="19" spans="1:7" ht="16" x14ac:dyDescent="0.2">
      <c r="A19" s="650" t="s">
        <v>536</v>
      </c>
      <c r="B19" s="650"/>
      <c r="C19" s="650"/>
      <c r="D19" s="650"/>
      <c r="E19" s="650"/>
      <c r="F19" s="650"/>
      <c r="G19" s="272">
        <v>0.73</v>
      </c>
    </row>
    <row r="20" spans="1:7" ht="16" x14ac:dyDescent="0.2">
      <c r="A20" s="650" t="s">
        <v>537</v>
      </c>
      <c r="B20" s="650"/>
      <c r="C20" s="650"/>
      <c r="D20" s="650"/>
      <c r="E20" s="650"/>
      <c r="F20" s="650"/>
      <c r="G20" s="272">
        <v>0.63</v>
      </c>
    </row>
    <row r="21" spans="1:7" ht="16" x14ac:dyDescent="0.2">
      <c r="A21" s="655" t="s">
        <v>538</v>
      </c>
      <c r="B21" s="656"/>
      <c r="C21" s="656"/>
      <c r="D21" s="656"/>
      <c r="E21" s="656"/>
      <c r="F21" s="656"/>
      <c r="G21" s="167">
        <f>AVERAGE(G5:G20)</f>
        <v>0.68625000000000003</v>
      </c>
    </row>
  </sheetData>
  <mergeCells count="20">
    <mergeCell ref="A13:F13"/>
    <mergeCell ref="A1:B3"/>
    <mergeCell ref="C1:G3"/>
    <mergeCell ref="A4:F4"/>
    <mergeCell ref="A5:F5"/>
    <mergeCell ref="A6:F6"/>
    <mergeCell ref="A7:F7"/>
    <mergeCell ref="A8:F8"/>
    <mergeCell ref="A9:F9"/>
    <mergeCell ref="A10:F10"/>
    <mergeCell ref="A11:F11"/>
    <mergeCell ref="A12:F12"/>
    <mergeCell ref="A20:F20"/>
    <mergeCell ref="A21:F21"/>
    <mergeCell ref="A14:F14"/>
    <mergeCell ref="A15:F15"/>
    <mergeCell ref="A16:F16"/>
    <mergeCell ref="A17:F17"/>
    <mergeCell ref="A18:F18"/>
    <mergeCell ref="A19:F19"/>
  </mergeCells>
  <pageMargins left="0.7" right="0.7" top="0.75" bottom="0.75" header="0.3" footer="0.3"/>
  <pageSetup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5D0B-8D98-A64E-A428-F325CAB5789F}">
  <dimension ref="A1:M21"/>
  <sheetViews>
    <sheetView workbookViewId="0">
      <selection sqref="A1:XFD1048576"/>
    </sheetView>
  </sheetViews>
  <sheetFormatPr baseColWidth="10" defaultRowHeight="15" x14ac:dyDescent="0.2"/>
  <sheetData>
    <row r="1" spans="1:13" x14ac:dyDescent="0.2">
      <c r="A1" s="640" t="s">
        <v>523</v>
      </c>
      <c r="B1" s="641"/>
      <c r="C1" s="646" t="s">
        <v>784</v>
      </c>
      <c r="D1" s="646"/>
      <c r="E1" s="646"/>
      <c r="F1" s="646"/>
      <c r="G1" s="646"/>
    </row>
    <row r="2" spans="1:13" x14ac:dyDescent="0.2">
      <c r="A2" s="642"/>
      <c r="B2" s="643"/>
      <c r="C2" s="646"/>
      <c r="D2" s="646"/>
      <c r="E2" s="646"/>
      <c r="F2" s="646"/>
      <c r="G2" s="646"/>
    </row>
    <row r="3" spans="1:13" x14ac:dyDescent="0.2">
      <c r="A3" s="644"/>
      <c r="B3" s="645"/>
      <c r="C3" s="646"/>
      <c r="D3" s="646"/>
      <c r="E3" s="646"/>
      <c r="F3" s="646"/>
      <c r="G3" s="646"/>
    </row>
    <row r="4" spans="1:13" ht="34" x14ac:dyDescent="0.2">
      <c r="A4" s="647" t="s">
        <v>524</v>
      </c>
      <c r="B4" s="648"/>
      <c r="C4" s="648"/>
      <c r="D4" s="648"/>
      <c r="E4" s="648"/>
      <c r="F4" s="648"/>
      <c r="G4" s="166" t="s">
        <v>525</v>
      </c>
    </row>
    <row r="5" spans="1:13" ht="16" x14ac:dyDescent="0.2">
      <c r="A5" s="650" t="s">
        <v>333</v>
      </c>
      <c r="B5" s="650"/>
      <c r="C5" s="650"/>
      <c r="D5" s="650"/>
      <c r="E5" s="650"/>
      <c r="F5" s="650"/>
      <c r="G5" s="272">
        <v>0.86</v>
      </c>
    </row>
    <row r="6" spans="1:13" ht="16" x14ac:dyDescent="0.2">
      <c r="A6" s="657" t="s">
        <v>325</v>
      </c>
      <c r="B6" s="650"/>
      <c r="C6" s="650"/>
      <c r="D6" s="650"/>
      <c r="E6" s="650"/>
      <c r="F6" s="650"/>
      <c r="G6" s="272">
        <v>0.83</v>
      </c>
    </row>
    <row r="7" spans="1:13" ht="16" x14ac:dyDescent="0.2">
      <c r="A7" s="658" t="s">
        <v>526</v>
      </c>
      <c r="B7" s="652"/>
      <c r="C7" s="652"/>
      <c r="D7" s="652"/>
      <c r="E7" s="652"/>
      <c r="F7" s="652"/>
      <c r="G7" s="272">
        <v>0.78</v>
      </c>
    </row>
    <row r="8" spans="1:13" ht="16" x14ac:dyDescent="0.2">
      <c r="A8" s="639" t="s">
        <v>6</v>
      </c>
      <c r="B8" s="639"/>
      <c r="C8" s="639"/>
      <c r="D8" s="639"/>
      <c r="E8" s="639"/>
      <c r="F8" s="639"/>
      <c r="G8" s="272">
        <v>0.8</v>
      </c>
    </row>
    <row r="9" spans="1:13" ht="16" x14ac:dyDescent="0.2">
      <c r="A9" s="639" t="s">
        <v>527</v>
      </c>
      <c r="B9" s="639"/>
      <c r="C9" s="639"/>
      <c r="D9" s="639"/>
      <c r="E9" s="639"/>
      <c r="F9" s="639"/>
      <c r="G9" s="272">
        <v>0.88</v>
      </c>
    </row>
    <row r="10" spans="1:13" ht="16" x14ac:dyDescent="0.2">
      <c r="A10" s="639" t="s">
        <v>528</v>
      </c>
      <c r="B10" s="639"/>
      <c r="C10" s="639"/>
      <c r="D10" s="639"/>
      <c r="E10" s="639"/>
      <c r="F10" s="639"/>
      <c r="G10" s="272">
        <v>0.8</v>
      </c>
    </row>
    <row r="11" spans="1:13" ht="16" x14ac:dyDescent="0.2">
      <c r="A11" s="653" t="s">
        <v>529</v>
      </c>
      <c r="B11" s="654"/>
      <c r="C11" s="654"/>
      <c r="D11" s="654"/>
      <c r="E11" s="654"/>
      <c r="F11" s="654"/>
      <c r="G11" s="273">
        <v>0.8</v>
      </c>
    </row>
    <row r="12" spans="1:13" ht="16" x14ac:dyDescent="0.2">
      <c r="A12" s="639" t="s">
        <v>530</v>
      </c>
      <c r="B12" s="639"/>
      <c r="C12" s="639"/>
      <c r="D12" s="639"/>
      <c r="E12" s="639"/>
      <c r="F12" s="639"/>
      <c r="G12" s="272">
        <v>0.88</v>
      </c>
    </row>
    <row r="13" spans="1:13" ht="16" x14ac:dyDescent="0.2">
      <c r="A13" s="639" t="s">
        <v>531</v>
      </c>
      <c r="B13" s="639"/>
      <c r="C13" s="639"/>
      <c r="D13" s="639"/>
      <c r="E13" s="639"/>
      <c r="F13" s="639"/>
      <c r="G13" s="272">
        <v>0.76</v>
      </c>
    </row>
    <row r="14" spans="1:13" ht="16" x14ac:dyDescent="0.2">
      <c r="A14" s="650" t="s">
        <v>532</v>
      </c>
      <c r="B14" s="650"/>
      <c r="C14" s="650"/>
      <c r="D14" s="650"/>
      <c r="E14" s="650"/>
      <c r="F14" s="650"/>
      <c r="G14" s="272">
        <v>0.84</v>
      </c>
    </row>
    <row r="15" spans="1:13" ht="16" x14ac:dyDescent="0.2">
      <c r="A15" s="650" t="s">
        <v>533</v>
      </c>
      <c r="B15" s="650"/>
      <c r="C15" s="650"/>
      <c r="D15" s="650"/>
      <c r="E15" s="650"/>
      <c r="F15" s="650"/>
      <c r="G15" s="272">
        <v>0.77</v>
      </c>
    </row>
    <row r="16" spans="1:13" ht="16" x14ac:dyDescent="0.2">
      <c r="A16" s="650" t="s">
        <v>66</v>
      </c>
      <c r="B16" s="650"/>
      <c r="C16" s="650"/>
      <c r="D16" s="650"/>
      <c r="E16" s="650"/>
      <c r="F16" s="650"/>
      <c r="G16" s="272">
        <v>0.79</v>
      </c>
      <c r="M16" t="s">
        <v>545</v>
      </c>
    </row>
    <row r="17" spans="1:7" ht="16" x14ac:dyDescent="0.2">
      <c r="A17" s="650" t="s">
        <v>534</v>
      </c>
      <c r="B17" s="650"/>
      <c r="C17" s="650"/>
      <c r="D17" s="650"/>
      <c r="E17" s="650"/>
      <c r="F17" s="650"/>
      <c r="G17" s="272">
        <v>0.78</v>
      </c>
    </row>
    <row r="18" spans="1:7" ht="16" x14ac:dyDescent="0.2">
      <c r="A18" s="650" t="s">
        <v>535</v>
      </c>
      <c r="B18" s="650"/>
      <c r="C18" s="650"/>
      <c r="D18" s="650"/>
      <c r="E18" s="650"/>
      <c r="F18" s="650"/>
      <c r="G18" s="272">
        <v>0.82</v>
      </c>
    </row>
    <row r="19" spans="1:7" ht="16" x14ac:dyDescent="0.2">
      <c r="A19" s="650" t="s">
        <v>536</v>
      </c>
      <c r="B19" s="650"/>
      <c r="C19" s="650"/>
      <c r="D19" s="650"/>
      <c r="E19" s="650"/>
      <c r="F19" s="650"/>
      <c r="G19" s="272">
        <v>0.82</v>
      </c>
    </row>
    <row r="20" spans="1:7" ht="16" x14ac:dyDescent="0.2">
      <c r="A20" s="650" t="s">
        <v>537</v>
      </c>
      <c r="B20" s="650"/>
      <c r="C20" s="650"/>
      <c r="D20" s="650"/>
      <c r="E20" s="650"/>
      <c r="F20" s="650"/>
      <c r="G20" s="272">
        <v>0.75</v>
      </c>
    </row>
    <row r="21" spans="1:7" ht="16" x14ac:dyDescent="0.2">
      <c r="A21" s="655" t="s">
        <v>538</v>
      </c>
      <c r="B21" s="656"/>
      <c r="C21" s="656"/>
      <c r="D21" s="656"/>
      <c r="E21" s="656"/>
      <c r="F21" s="656"/>
      <c r="G21" s="167">
        <f>AVERAGE(G5:G20)</f>
        <v>0.80999999999999994</v>
      </c>
    </row>
  </sheetData>
  <mergeCells count="20">
    <mergeCell ref="A13:F13"/>
    <mergeCell ref="A1:B3"/>
    <mergeCell ref="C1:G3"/>
    <mergeCell ref="A4:F4"/>
    <mergeCell ref="A5:F5"/>
    <mergeCell ref="A6:F6"/>
    <mergeCell ref="A7:F7"/>
    <mergeCell ref="A8:F8"/>
    <mergeCell ref="A9:F9"/>
    <mergeCell ref="A10:F10"/>
    <mergeCell ref="A11:F11"/>
    <mergeCell ref="A12:F12"/>
    <mergeCell ref="A20:F20"/>
    <mergeCell ref="A21:F21"/>
    <mergeCell ref="A14:F14"/>
    <mergeCell ref="A15:F15"/>
    <mergeCell ref="A16:F16"/>
    <mergeCell ref="A17:F17"/>
    <mergeCell ref="A18:F18"/>
    <mergeCell ref="A19:F1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8759-45C8-7549-9ABE-348F4185B850}">
  <dimension ref="A1:M21"/>
  <sheetViews>
    <sheetView tabSelected="1" workbookViewId="0">
      <selection activeCell="L15" sqref="L15"/>
    </sheetView>
  </sheetViews>
  <sheetFormatPr baseColWidth="10" defaultRowHeight="15" x14ac:dyDescent="0.2"/>
  <sheetData>
    <row r="1" spans="1:13" x14ac:dyDescent="0.2">
      <c r="A1" s="640" t="s">
        <v>523</v>
      </c>
      <c r="B1" s="641"/>
      <c r="C1" s="646" t="s">
        <v>807</v>
      </c>
      <c r="D1" s="646"/>
      <c r="E1" s="646"/>
      <c r="F1" s="646"/>
      <c r="G1" s="646"/>
    </row>
    <row r="2" spans="1:13" x14ac:dyDescent="0.2">
      <c r="A2" s="642"/>
      <c r="B2" s="643"/>
      <c r="C2" s="646"/>
      <c r="D2" s="646"/>
      <c r="E2" s="646"/>
      <c r="F2" s="646"/>
      <c r="G2" s="646"/>
    </row>
    <row r="3" spans="1:13" x14ac:dyDescent="0.2">
      <c r="A3" s="644"/>
      <c r="B3" s="645"/>
      <c r="C3" s="646"/>
      <c r="D3" s="646"/>
      <c r="E3" s="646"/>
      <c r="F3" s="646"/>
      <c r="G3" s="646"/>
    </row>
    <row r="4" spans="1:13" ht="34" x14ac:dyDescent="0.2">
      <c r="A4" s="647" t="s">
        <v>524</v>
      </c>
      <c r="B4" s="648"/>
      <c r="C4" s="648"/>
      <c r="D4" s="648"/>
      <c r="E4" s="648"/>
      <c r="F4" s="648"/>
      <c r="G4" s="166" t="s">
        <v>525</v>
      </c>
    </row>
    <row r="5" spans="1:13" ht="16" x14ac:dyDescent="0.2">
      <c r="A5" s="650" t="s">
        <v>333</v>
      </c>
      <c r="B5" s="650"/>
      <c r="C5" s="650"/>
      <c r="D5" s="650"/>
      <c r="E5" s="650"/>
      <c r="F5" s="650"/>
      <c r="G5" s="272">
        <v>0.81</v>
      </c>
    </row>
    <row r="6" spans="1:13" ht="16" x14ac:dyDescent="0.2">
      <c r="A6" s="657" t="s">
        <v>325</v>
      </c>
      <c r="B6" s="650"/>
      <c r="C6" s="650"/>
      <c r="D6" s="650"/>
      <c r="E6" s="650"/>
      <c r="F6" s="650"/>
      <c r="G6" s="272">
        <v>0.99</v>
      </c>
    </row>
    <row r="7" spans="1:13" ht="16" x14ac:dyDescent="0.2">
      <c r="A7" s="658" t="s">
        <v>526</v>
      </c>
      <c r="B7" s="652"/>
      <c r="C7" s="652"/>
      <c r="D7" s="652"/>
      <c r="E7" s="652"/>
      <c r="F7" s="652"/>
      <c r="G7" s="272">
        <v>0.96</v>
      </c>
    </row>
    <row r="8" spans="1:13" ht="16" x14ac:dyDescent="0.2">
      <c r="A8" s="639" t="s">
        <v>6</v>
      </c>
      <c r="B8" s="639"/>
      <c r="C8" s="639"/>
      <c r="D8" s="639"/>
      <c r="E8" s="639"/>
      <c r="F8" s="639"/>
      <c r="G8" s="272">
        <v>0.99</v>
      </c>
    </row>
    <row r="9" spans="1:13" ht="16" x14ac:dyDescent="0.2">
      <c r="A9" s="639" t="s">
        <v>527</v>
      </c>
      <c r="B9" s="639"/>
      <c r="C9" s="639"/>
      <c r="D9" s="639"/>
      <c r="E9" s="639"/>
      <c r="F9" s="639"/>
      <c r="G9" s="272">
        <v>0.92</v>
      </c>
    </row>
    <row r="10" spans="1:13" ht="16" x14ac:dyDescent="0.2">
      <c r="A10" s="639" t="s">
        <v>528</v>
      </c>
      <c r="B10" s="639"/>
      <c r="C10" s="639"/>
      <c r="D10" s="639"/>
      <c r="E10" s="639"/>
      <c r="F10" s="639"/>
      <c r="G10" s="661">
        <v>0.91</v>
      </c>
    </row>
    <row r="11" spans="1:13" ht="16" x14ac:dyDescent="0.2">
      <c r="A11" s="653" t="s">
        <v>529</v>
      </c>
      <c r="B11" s="654"/>
      <c r="C11" s="654"/>
      <c r="D11" s="654"/>
      <c r="E11" s="654"/>
      <c r="F11" s="654"/>
      <c r="G11" s="273">
        <v>0.85</v>
      </c>
    </row>
    <row r="12" spans="1:13" ht="16" x14ac:dyDescent="0.2">
      <c r="A12" s="639" t="s">
        <v>530</v>
      </c>
      <c r="B12" s="639"/>
      <c r="C12" s="639"/>
      <c r="D12" s="639"/>
      <c r="E12" s="639"/>
      <c r="F12" s="639"/>
      <c r="G12" s="272">
        <v>0.86</v>
      </c>
    </row>
    <row r="13" spans="1:13" ht="16" x14ac:dyDescent="0.2">
      <c r="A13" s="639" t="s">
        <v>531</v>
      </c>
      <c r="B13" s="639"/>
      <c r="C13" s="639"/>
      <c r="D13" s="639"/>
      <c r="E13" s="639"/>
      <c r="F13" s="639"/>
      <c r="G13" s="272">
        <v>1</v>
      </c>
    </row>
    <row r="14" spans="1:13" ht="16" x14ac:dyDescent="0.2">
      <c r="A14" s="650" t="s">
        <v>532</v>
      </c>
      <c r="B14" s="650"/>
      <c r="C14" s="650"/>
      <c r="D14" s="650"/>
      <c r="E14" s="650"/>
      <c r="F14" s="650"/>
      <c r="G14" s="272">
        <v>0.99</v>
      </c>
    </row>
    <row r="15" spans="1:13" ht="16" x14ac:dyDescent="0.2">
      <c r="A15" s="650" t="s">
        <v>533</v>
      </c>
      <c r="B15" s="650"/>
      <c r="C15" s="650"/>
      <c r="D15" s="650"/>
      <c r="E15" s="650"/>
      <c r="F15" s="650"/>
      <c r="G15" s="272">
        <v>0.84</v>
      </c>
    </row>
    <row r="16" spans="1:13" ht="16" x14ac:dyDescent="0.2">
      <c r="A16" s="650" t="s">
        <v>66</v>
      </c>
      <c r="B16" s="650"/>
      <c r="C16" s="650"/>
      <c r="D16" s="650"/>
      <c r="E16" s="650"/>
      <c r="F16" s="650"/>
      <c r="G16" s="272">
        <v>1</v>
      </c>
      <c r="M16" t="s">
        <v>545</v>
      </c>
    </row>
    <row r="17" spans="1:7" ht="16" x14ac:dyDescent="0.2">
      <c r="A17" s="650" t="s">
        <v>534</v>
      </c>
      <c r="B17" s="650"/>
      <c r="C17" s="650"/>
      <c r="D17" s="650"/>
      <c r="E17" s="650"/>
      <c r="F17" s="650"/>
      <c r="G17" s="272">
        <v>1</v>
      </c>
    </row>
    <row r="18" spans="1:7" ht="16" x14ac:dyDescent="0.2">
      <c r="A18" s="650" t="s">
        <v>535</v>
      </c>
      <c r="B18" s="650"/>
      <c r="C18" s="650"/>
      <c r="D18" s="650"/>
      <c r="E18" s="650"/>
      <c r="F18" s="650"/>
      <c r="G18" s="272">
        <v>1</v>
      </c>
    </row>
    <row r="19" spans="1:7" ht="16" x14ac:dyDescent="0.2">
      <c r="A19" s="650" t="s">
        <v>536</v>
      </c>
      <c r="B19" s="650"/>
      <c r="C19" s="650"/>
      <c r="D19" s="650"/>
      <c r="E19" s="650"/>
      <c r="F19" s="650"/>
      <c r="G19" s="272">
        <v>1</v>
      </c>
    </row>
    <row r="20" spans="1:7" ht="16" x14ac:dyDescent="0.2">
      <c r="A20" s="650" t="s">
        <v>537</v>
      </c>
      <c r="B20" s="650"/>
      <c r="C20" s="650"/>
      <c r="D20" s="650"/>
      <c r="E20" s="650"/>
      <c r="F20" s="650"/>
      <c r="G20" s="272">
        <v>0.88</v>
      </c>
    </row>
    <row r="21" spans="1:7" ht="16" x14ac:dyDescent="0.2">
      <c r="A21" s="655" t="s">
        <v>538</v>
      </c>
      <c r="B21" s="656"/>
      <c r="C21" s="656"/>
      <c r="D21" s="656"/>
      <c r="E21" s="656"/>
      <c r="F21" s="656"/>
      <c r="G21" s="662">
        <f>AVERAGE(G5:G20)</f>
        <v>0.9375</v>
      </c>
    </row>
  </sheetData>
  <mergeCells count="20">
    <mergeCell ref="A13:F13"/>
    <mergeCell ref="A1:B3"/>
    <mergeCell ref="C1:G3"/>
    <mergeCell ref="A4:F4"/>
    <mergeCell ref="A5:F5"/>
    <mergeCell ref="A6:F6"/>
    <mergeCell ref="A7:F7"/>
    <mergeCell ref="A8:F8"/>
    <mergeCell ref="A9:F9"/>
    <mergeCell ref="A10:F10"/>
    <mergeCell ref="A11:F11"/>
    <mergeCell ref="A12:F12"/>
    <mergeCell ref="A20:F20"/>
    <mergeCell ref="A21:F21"/>
    <mergeCell ref="A14:F14"/>
    <mergeCell ref="A15:F15"/>
    <mergeCell ref="A16:F16"/>
    <mergeCell ref="A17:F17"/>
    <mergeCell ref="A18:F18"/>
    <mergeCell ref="A19:F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Urg-Hospitalización</vt:lpstr>
      <vt:lpstr>SIAU</vt:lpstr>
      <vt:lpstr>Odontología</vt:lpstr>
      <vt:lpstr>Laboratorio CLínico </vt:lpstr>
      <vt:lpstr>Servicio Farmaceutico</vt:lpstr>
      <vt:lpstr>I SEGUIMIENTO</vt:lpstr>
      <vt:lpstr>II SEGUIMIENTO</vt:lpstr>
      <vt:lpstr>III SEGUIMIENTO</vt:lpstr>
      <vt:lpstr>IV SEGUIMIENTO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2024-01-31T03:13:40Z</dcterms:modified>
</cp:coreProperties>
</file>